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ml.chartshapes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charts/chart4.xml" ContentType="application/vnd.openxmlformats-officedocument.drawingml.chart+xml"/>
  <Override PartName="/xl/drawings/drawing7.xml" ContentType="application/vnd.openxmlformats-officedocument.drawingml.chartshapes+xml"/>
  <Override PartName="/xl/charts/chart5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defaultThemeVersion="124226"/>
  <bookViews>
    <workbookView xWindow="120" yWindow="75" windowWidth="20115" windowHeight="7995" tabRatio="884"/>
  </bookViews>
  <sheets>
    <sheet name="Carátula" sheetId="1" r:id="rId1"/>
    <sheet name="Índice" sheetId="2" r:id="rId2"/>
    <sheet name="Norte" sheetId="26" r:id="rId3"/>
    <sheet name="Cajamarca" sheetId="18" r:id="rId4"/>
    <sheet name="La Libertad" sheetId="19" r:id="rId5"/>
    <sheet name="Lambayeque" sheetId="20" r:id="rId6"/>
    <sheet name="Piura" sheetId="21" r:id="rId7"/>
    <sheet name="Tumbes" sheetId="27" r:id="rId8"/>
  </sheets>
  <externalReferences>
    <externalReference r:id="rId9"/>
    <externalReference r:id="rId10"/>
    <externalReference r:id="rId11"/>
    <externalReference r:id="rId12"/>
    <externalReference r:id="rId13"/>
  </externalReferences>
  <definedNames>
    <definedName name="CM">[1]Data!$B$1</definedName>
    <definedName name="CR">[1]Data!$Q$1</definedName>
    <definedName name="d" localSheetId="7">#REF!</definedName>
    <definedName name="d">#REF!</definedName>
    <definedName name="EDPYME">[1]Data!$AD$1</definedName>
    <definedName name="EstatalAgregado">'[2]B. ESTATAL AGREGADO'!$1:$4</definedName>
    <definedName name="EstatalPorTipo">'[2]B.ESTATAL POR TIPO'!$4:$12</definedName>
    <definedName name="FECHA">'[3]GRUPOS POR TIPO'!$D$3:$IV$3</definedName>
    <definedName name="GAdmin" localSheetId="7">#REF!</definedName>
    <definedName name="GAdmin">#REF!</definedName>
    <definedName name="Indic.Propuestos" localSheetId="7">'[4]Ctas-Ind (1)'!#REF!</definedName>
    <definedName name="Indic.Propuestos">'[4]Ctas-Ind (1)'!#REF!</definedName>
    <definedName name="INDICE" localSheetId="7">[5]!INDICE</definedName>
    <definedName name="INDICE">[5]!INDICE</definedName>
    <definedName name="IngresF" localSheetId="7">#REF!</definedName>
    <definedName name="IngresF">#REF!</definedName>
    <definedName name="MFinanc" localSheetId="7">#REF!</definedName>
    <definedName name="MFinanc">#REF!</definedName>
    <definedName name="perucamaras">Carátula!$A$1:$S$24</definedName>
    <definedName name="PrivadoAgregado">'[2]GRUPOS AGREGADO 2'!$3:$10</definedName>
    <definedName name="PrivadoPorTipos">'[2]GRUPOS POR TIPO'!$3:$33</definedName>
    <definedName name="SIFAgregado">'[2]SIST FIN TOTAL AGREGADO'!$A$3:$B$16384</definedName>
    <definedName name="SIFporTipo">'[2]SIST FIN TOTAL POR TIPO'!$3:$8</definedName>
    <definedName name="Utilid" localSheetId="7">#REF!</definedName>
    <definedName name="Utilid">#REF!</definedName>
  </definedNames>
  <calcPr calcId="145621"/>
</workbook>
</file>

<file path=xl/calcChain.xml><?xml version="1.0" encoding="utf-8"?>
<calcChain xmlns="http://schemas.openxmlformats.org/spreadsheetml/2006/main">
  <c r="L93" i="26" l="1"/>
  <c r="L92" i="26"/>
  <c r="L91" i="26"/>
  <c r="L90" i="26"/>
  <c r="L89" i="26"/>
  <c r="O9" i="26" l="1"/>
  <c r="N9" i="26"/>
  <c r="M9" i="26"/>
  <c r="L9" i="26"/>
  <c r="K9" i="26"/>
  <c r="J9" i="26"/>
  <c r="I9" i="26"/>
  <c r="H9" i="26"/>
  <c r="G9" i="26"/>
  <c r="F9" i="26"/>
  <c r="E9" i="26"/>
  <c r="D9" i="26"/>
  <c r="N19" i="26"/>
  <c r="M19" i="26"/>
  <c r="L19" i="26"/>
  <c r="K19" i="26"/>
  <c r="J19" i="26"/>
  <c r="I19" i="26"/>
  <c r="H19" i="26"/>
  <c r="G19" i="26"/>
  <c r="F19" i="26"/>
  <c r="E19" i="26"/>
  <c r="D19" i="26"/>
  <c r="C19" i="26"/>
  <c r="O18" i="26"/>
  <c r="N18" i="26"/>
  <c r="M18" i="26"/>
  <c r="L18" i="26"/>
  <c r="K18" i="26"/>
  <c r="J18" i="26"/>
  <c r="I18" i="26"/>
  <c r="H18" i="26"/>
  <c r="G18" i="26"/>
  <c r="F18" i="26"/>
  <c r="E18" i="26"/>
  <c r="D18" i="26"/>
  <c r="C18" i="26"/>
  <c r="O17" i="26"/>
  <c r="N17" i="26"/>
  <c r="M17" i="26"/>
  <c r="L17" i="26"/>
  <c r="K17" i="26"/>
  <c r="J17" i="26"/>
  <c r="I17" i="26"/>
  <c r="H17" i="26"/>
  <c r="G17" i="26"/>
  <c r="F17" i="26"/>
  <c r="E17" i="26"/>
  <c r="D17" i="26"/>
  <c r="C17" i="26"/>
  <c r="O16" i="26"/>
  <c r="N16" i="26"/>
  <c r="M16" i="26"/>
  <c r="L16" i="26"/>
  <c r="K16" i="26"/>
  <c r="J16" i="26"/>
  <c r="I16" i="26"/>
  <c r="H16" i="26"/>
  <c r="G16" i="26"/>
  <c r="F16" i="26"/>
  <c r="E16" i="26"/>
  <c r="D16" i="26"/>
  <c r="C16" i="26"/>
  <c r="O15" i="26"/>
  <c r="N15" i="26"/>
  <c r="M15" i="26"/>
  <c r="L15" i="26"/>
  <c r="K15" i="26"/>
  <c r="J15" i="26"/>
  <c r="I15" i="26"/>
  <c r="H15" i="26"/>
  <c r="G15" i="26"/>
  <c r="F15" i="26"/>
  <c r="E15" i="26"/>
  <c r="D15" i="26"/>
  <c r="C15" i="26"/>
  <c r="O14" i="26"/>
  <c r="N14" i="26"/>
  <c r="M14" i="26"/>
  <c r="L14" i="26"/>
  <c r="K14" i="26"/>
  <c r="J14" i="26"/>
  <c r="I14" i="26"/>
  <c r="H14" i="26"/>
  <c r="G14" i="26"/>
  <c r="F14" i="26"/>
  <c r="E14" i="26"/>
  <c r="D14" i="26"/>
  <c r="C14" i="26"/>
  <c r="O13" i="26"/>
  <c r="N13" i="26"/>
  <c r="M13" i="26"/>
  <c r="L13" i="26"/>
  <c r="K13" i="26"/>
  <c r="J13" i="26"/>
  <c r="I13" i="26"/>
  <c r="H13" i="26"/>
  <c r="G13" i="26"/>
  <c r="F13" i="26"/>
  <c r="E13" i="26"/>
  <c r="D13" i="26"/>
  <c r="C13" i="26"/>
  <c r="O12" i="26"/>
  <c r="N12" i="26"/>
  <c r="M12" i="26"/>
  <c r="L12" i="26"/>
  <c r="K12" i="26"/>
  <c r="J12" i="26"/>
  <c r="I12" i="26"/>
  <c r="H12" i="26"/>
  <c r="G12" i="26"/>
  <c r="F12" i="26"/>
  <c r="E12" i="26"/>
  <c r="D12" i="26"/>
  <c r="C12" i="26"/>
  <c r="O11" i="26"/>
  <c r="N11" i="26"/>
  <c r="M11" i="26"/>
  <c r="L11" i="26"/>
  <c r="K11" i="26"/>
  <c r="J11" i="26"/>
  <c r="I11" i="26"/>
  <c r="H11" i="26"/>
  <c r="G11" i="26"/>
  <c r="F11" i="26"/>
  <c r="E11" i="26"/>
  <c r="D11" i="26"/>
  <c r="C11" i="26"/>
  <c r="O10" i="26"/>
  <c r="N10" i="26"/>
  <c r="M10" i="26"/>
  <c r="L10" i="26"/>
  <c r="K10" i="26"/>
  <c r="J10" i="26"/>
  <c r="I10" i="26"/>
  <c r="H10" i="26"/>
  <c r="G10" i="26"/>
  <c r="F10" i="26"/>
  <c r="E10" i="26"/>
  <c r="D10" i="26"/>
  <c r="C10" i="26"/>
  <c r="C9" i="26"/>
  <c r="O19" i="19" l="1"/>
  <c r="O19" i="18"/>
  <c r="O19" i="27" l="1"/>
  <c r="F93" i="26" s="1"/>
  <c r="K93" i="26" s="1"/>
  <c r="O19" i="21" l="1"/>
  <c r="F90" i="26" s="1"/>
  <c r="K90" i="26" s="1"/>
  <c r="O19" i="20" l="1"/>
  <c r="C20" i="20"/>
  <c r="D20" i="20"/>
  <c r="E20" i="20"/>
  <c r="F20" i="20"/>
  <c r="G20" i="20"/>
  <c r="H20" i="20"/>
  <c r="I20" i="20"/>
  <c r="J20" i="20"/>
  <c r="K20" i="20"/>
  <c r="L20" i="20"/>
  <c r="G21" i="20" l="1"/>
  <c r="F91" i="26"/>
  <c r="K91" i="26" s="1"/>
  <c r="O19" i="26"/>
  <c r="L21" i="20"/>
  <c r="I21" i="20"/>
  <c r="K21" i="20"/>
  <c r="E21" i="20"/>
  <c r="C21" i="20"/>
  <c r="J21" i="20"/>
  <c r="D21" i="20"/>
  <c r="F21" i="20"/>
  <c r="H21" i="20"/>
  <c r="F89" i="26" l="1"/>
  <c r="K89" i="26" s="1"/>
  <c r="P19" i="27"/>
  <c r="P19" i="21"/>
  <c r="P19" i="20"/>
  <c r="P19" i="19"/>
  <c r="P19" i="18"/>
  <c r="F92" i="26"/>
  <c r="K92" i="26" s="1"/>
  <c r="M92" i="26" l="1"/>
  <c r="K94" i="26"/>
  <c r="F94" i="26"/>
  <c r="G89" i="26" s="1"/>
  <c r="M90" i="26"/>
  <c r="M89" i="26"/>
  <c r="M93" i="26"/>
  <c r="L94" i="26"/>
  <c r="M61" i="26"/>
  <c r="M50" i="26"/>
  <c r="N50" i="26" s="1"/>
  <c r="M52" i="26"/>
  <c r="N52" i="26" s="1"/>
  <c r="M53" i="26"/>
  <c r="N53" i="26" s="1"/>
  <c r="M55" i="26"/>
  <c r="N55" i="26" s="1"/>
  <c r="M60" i="26"/>
  <c r="N60" i="26" s="1"/>
  <c r="M58" i="26"/>
  <c r="N58" i="26" s="1"/>
  <c r="M57" i="26"/>
  <c r="N57" i="26" s="1"/>
  <c r="M54" i="26"/>
  <c r="N54" i="26" s="1"/>
  <c r="M56" i="26"/>
  <c r="N56" i="26" s="1"/>
  <c r="M51" i="26"/>
  <c r="N51" i="26" s="1"/>
  <c r="M59" i="26"/>
  <c r="N59" i="26" s="1"/>
  <c r="M49" i="26"/>
  <c r="N49" i="26" s="1"/>
  <c r="D40" i="26"/>
  <c r="D39" i="26"/>
  <c r="D38" i="26"/>
  <c r="D37" i="26"/>
  <c r="D36" i="26"/>
  <c r="D35" i="26"/>
  <c r="D34" i="26"/>
  <c r="D33" i="26"/>
  <c r="D32" i="26"/>
  <c r="E32" i="26" s="1"/>
  <c r="D41" i="26"/>
  <c r="K20" i="26"/>
  <c r="G20" i="26"/>
  <c r="C20" i="26"/>
  <c r="O22" i="27"/>
  <c r="N22" i="27"/>
  <c r="M22" i="27"/>
  <c r="L22" i="27"/>
  <c r="K22" i="27"/>
  <c r="J22" i="27"/>
  <c r="I22" i="27"/>
  <c r="H22" i="27"/>
  <c r="G22" i="27"/>
  <c r="F22" i="27"/>
  <c r="E22" i="27"/>
  <c r="D22" i="27"/>
  <c r="C22" i="27"/>
  <c r="N21" i="27"/>
  <c r="M21" i="27"/>
  <c r="L21" i="27"/>
  <c r="K21" i="27"/>
  <c r="J21" i="27"/>
  <c r="I21" i="27"/>
  <c r="H21" i="27"/>
  <c r="G21" i="27"/>
  <c r="F21" i="27"/>
  <c r="E21" i="27"/>
  <c r="D21" i="27"/>
  <c r="C21" i="27"/>
  <c r="N20" i="27"/>
  <c r="N25" i="27" s="1"/>
  <c r="M20" i="27"/>
  <c r="M25" i="27" s="1"/>
  <c r="L20" i="27"/>
  <c r="L25" i="27" s="1"/>
  <c r="K20" i="27"/>
  <c r="K25" i="27" s="1"/>
  <c r="J20" i="27"/>
  <c r="I20" i="27"/>
  <c r="H20" i="27"/>
  <c r="H25" i="27" s="1"/>
  <c r="G20" i="27"/>
  <c r="G25" i="27" s="1"/>
  <c r="F20" i="27"/>
  <c r="F25" i="27" s="1"/>
  <c r="E20" i="27"/>
  <c r="D20" i="27"/>
  <c r="D25" i="27" s="1"/>
  <c r="C20" i="27"/>
  <c r="O22" i="21"/>
  <c r="N22" i="21"/>
  <c r="M22" i="21"/>
  <c r="L22" i="21"/>
  <c r="K22" i="21"/>
  <c r="J22" i="21"/>
  <c r="I22" i="21"/>
  <c r="H22" i="21"/>
  <c r="G22" i="21"/>
  <c r="F22" i="21"/>
  <c r="E22" i="21"/>
  <c r="D22" i="21"/>
  <c r="C22" i="21"/>
  <c r="N21" i="21"/>
  <c r="M21" i="21"/>
  <c r="L21" i="21"/>
  <c r="K21" i="21"/>
  <c r="J21" i="21"/>
  <c r="I21" i="21"/>
  <c r="H21" i="21"/>
  <c r="G21" i="21"/>
  <c r="F21" i="21"/>
  <c r="E21" i="21"/>
  <c r="D21" i="21"/>
  <c r="C21" i="21"/>
  <c r="N20" i="21"/>
  <c r="M20" i="21"/>
  <c r="M25" i="21" s="1"/>
  <c r="L20" i="21"/>
  <c r="L25" i="21" s="1"/>
  <c r="K20" i="21"/>
  <c r="K25" i="21" s="1"/>
  <c r="J20" i="21"/>
  <c r="I20" i="21"/>
  <c r="I25" i="21" s="1"/>
  <c r="H20" i="21"/>
  <c r="H25" i="21" s="1"/>
  <c r="G20" i="21"/>
  <c r="G25" i="21" s="1"/>
  <c r="F20" i="21"/>
  <c r="E20" i="21"/>
  <c r="E25" i="21" s="1"/>
  <c r="D20" i="21"/>
  <c r="D25" i="21" s="1"/>
  <c r="C20" i="21"/>
  <c r="C25" i="21" s="1"/>
  <c r="O22" i="20"/>
  <c r="N22" i="20"/>
  <c r="M22" i="20"/>
  <c r="L22" i="20"/>
  <c r="L25" i="20" s="1"/>
  <c r="K22" i="20"/>
  <c r="K25" i="20" s="1"/>
  <c r="J22" i="20"/>
  <c r="J25" i="20" s="1"/>
  <c r="I22" i="20"/>
  <c r="I25" i="20" s="1"/>
  <c r="H22" i="20"/>
  <c r="H25" i="20" s="1"/>
  <c r="G22" i="20"/>
  <c r="G25" i="20" s="1"/>
  <c r="F22" i="20"/>
  <c r="F25" i="20" s="1"/>
  <c r="E22" i="20"/>
  <c r="E25" i="20" s="1"/>
  <c r="D22" i="20"/>
  <c r="D25" i="20" s="1"/>
  <c r="C22" i="20"/>
  <c r="C25" i="20" s="1"/>
  <c r="N21" i="20"/>
  <c r="M21" i="20"/>
  <c r="N20" i="20"/>
  <c r="M20" i="20"/>
  <c r="O20" i="20"/>
  <c r="O22" i="19"/>
  <c r="N22" i="19"/>
  <c r="M22" i="19"/>
  <c r="L22" i="19"/>
  <c r="K22" i="19"/>
  <c r="J22" i="19"/>
  <c r="I22" i="19"/>
  <c r="H22" i="19"/>
  <c r="G22" i="19"/>
  <c r="F22" i="19"/>
  <c r="E22" i="19"/>
  <c r="D22" i="19"/>
  <c r="C22" i="19"/>
  <c r="N21" i="19"/>
  <c r="M21" i="19"/>
  <c r="L21" i="19"/>
  <c r="K21" i="19"/>
  <c r="J21" i="19"/>
  <c r="I21" i="19"/>
  <c r="H21" i="19"/>
  <c r="G21" i="19"/>
  <c r="F21" i="19"/>
  <c r="E21" i="19"/>
  <c r="D21" i="19"/>
  <c r="C21" i="19"/>
  <c r="N20" i="19"/>
  <c r="N25" i="19" s="1"/>
  <c r="M20" i="19"/>
  <c r="M25" i="19" s="1"/>
  <c r="L20" i="19"/>
  <c r="L25" i="19" s="1"/>
  <c r="K20" i="19"/>
  <c r="K25" i="19" s="1"/>
  <c r="J20" i="19"/>
  <c r="J25" i="19" s="1"/>
  <c r="I20" i="19"/>
  <c r="I25" i="19" s="1"/>
  <c r="H20" i="19"/>
  <c r="G20" i="19"/>
  <c r="G25" i="19" s="1"/>
  <c r="F20" i="19"/>
  <c r="F25" i="19" s="1"/>
  <c r="E20" i="19"/>
  <c r="E25" i="19" s="1"/>
  <c r="D20" i="19"/>
  <c r="C20" i="19"/>
  <c r="N21" i="18"/>
  <c r="M21" i="18"/>
  <c r="L21" i="18"/>
  <c r="K21" i="18"/>
  <c r="J21" i="18"/>
  <c r="I21" i="18"/>
  <c r="H21" i="18"/>
  <c r="G21" i="18"/>
  <c r="F21" i="18"/>
  <c r="E21" i="18"/>
  <c r="D21" i="18"/>
  <c r="C21" i="18"/>
  <c r="N20" i="18"/>
  <c r="M20" i="18"/>
  <c r="L20" i="18"/>
  <c r="K20" i="18"/>
  <c r="J20" i="18"/>
  <c r="I20" i="18"/>
  <c r="H20" i="18"/>
  <c r="G20" i="18"/>
  <c r="F20" i="18"/>
  <c r="E20" i="18"/>
  <c r="D20" i="18"/>
  <c r="C20" i="18"/>
  <c r="O22" i="18"/>
  <c r="N22" i="18"/>
  <c r="M22" i="18"/>
  <c r="L22" i="18"/>
  <c r="K22" i="18"/>
  <c r="J22" i="18"/>
  <c r="I22" i="18"/>
  <c r="I25" i="18" s="1"/>
  <c r="H22" i="18"/>
  <c r="G22" i="18"/>
  <c r="F22" i="18"/>
  <c r="E22" i="18"/>
  <c r="D22" i="18"/>
  <c r="C22" i="18"/>
  <c r="M91" i="26" l="1"/>
  <c r="J25" i="21"/>
  <c r="O21" i="20"/>
  <c r="M25" i="18"/>
  <c r="N25" i="20"/>
  <c r="E34" i="26"/>
  <c r="E38" i="26"/>
  <c r="E36" i="26"/>
  <c r="E40" i="26"/>
  <c r="N61" i="26"/>
  <c r="E33" i="26"/>
  <c r="E37" i="26"/>
  <c r="E35" i="26"/>
  <c r="E39" i="26"/>
  <c r="J25" i="27"/>
  <c r="I25" i="27"/>
  <c r="E25" i="27"/>
  <c r="O21" i="27"/>
  <c r="N25" i="21"/>
  <c r="F25" i="21"/>
  <c r="O20" i="27"/>
  <c r="C25" i="27"/>
  <c r="M25" i="20"/>
  <c r="C21" i="26"/>
  <c r="H25" i="19"/>
  <c r="D25" i="19"/>
  <c r="C25" i="19"/>
  <c r="K25" i="18"/>
  <c r="G25" i="18"/>
  <c r="E25" i="18"/>
  <c r="C25" i="18"/>
  <c r="D25" i="18"/>
  <c r="H25" i="18"/>
  <c r="L25" i="18"/>
  <c r="F25" i="18"/>
  <c r="J25" i="18"/>
  <c r="N25" i="18"/>
  <c r="K22" i="26"/>
  <c r="G22" i="26"/>
  <c r="G90" i="26"/>
  <c r="G92" i="26"/>
  <c r="G93" i="26"/>
  <c r="G91" i="26"/>
  <c r="M94" i="26"/>
  <c r="M20" i="26"/>
  <c r="K21" i="26"/>
  <c r="G21" i="26"/>
  <c r="N22" i="26"/>
  <c r="G94" i="26"/>
  <c r="M22" i="26"/>
  <c r="O22" i="26"/>
  <c r="C22" i="26"/>
  <c r="E20" i="26"/>
  <c r="I20" i="26"/>
  <c r="D22" i="26"/>
  <c r="H22" i="26"/>
  <c r="L22" i="26"/>
  <c r="F22" i="26"/>
  <c r="J22" i="26"/>
  <c r="N20" i="26"/>
  <c r="E21" i="26"/>
  <c r="M21" i="26"/>
  <c r="E41" i="26"/>
  <c r="E22" i="26"/>
  <c r="I22" i="26"/>
  <c r="I21" i="26"/>
  <c r="D20" i="26"/>
  <c r="H20" i="26"/>
  <c r="L20" i="26"/>
  <c r="D21" i="26"/>
  <c r="H21" i="26"/>
  <c r="L21" i="26"/>
  <c r="F20" i="26"/>
  <c r="J20" i="26"/>
  <c r="F21" i="26"/>
  <c r="J21" i="26"/>
  <c r="N21" i="26"/>
  <c r="O20" i="21"/>
  <c r="O21" i="21"/>
  <c r="O20" i="18"/>
  <c r="O20" i="19"/>
  <c r="O21" i="19"/>
  <c r="O21" i="18"/>
  <c r="O25" i="21" l="1"/>
  <c r="O25" i="20"/>
  <c r="O25" i="27"/>
  <c r="O25" i="19"/>
  <c r="O25" i="18"/>
  <c r="O21" i="26"/>
  <c r="O20" i="26"/>
  <c r="D75" i="26" l="1"/>
</calcChain>
</file>

<file path=xl/sharedStrings.xml><?xml version="1.0" encoding="utf-8"?>
<sst xmlns="http://schemas.openxmlformats.org/spreadsheetml/2006/main" count="347" uniqueCount="82">
  <si>
    <t>Índice</t>
  </si>
  <si>
    <t>Part. %</t>
  </si>
  <si>
    <t>Región</t>
  </si>
  <si>
    <t>Agropecuario</t>
  </si>
  <si>
    <t>Año \ Sector</t>
  </si>
  <si>
    <t>Agricultura, Ganadería, Caza y Silvicultura</t>
  </si>
  <si>
    <t>Pesca y Acuicultura</t>
  </si>
  <si>
    <t>Extracción de Petróleo, Gas y Minerales</t>
  </si>
  <si>
    <t>Manufactura</t>
  </si>
  <si>
    <t>Electricidad, Gas y Agua</t>
  </si>
  <si>
    <t>Construcción</t>
  </si>
  <si>
    <t>Comercio</t>
  </si>
  <si>
    <t>Transporte, Almacen., Correo y Mensajería</t>
  </si>
  <si>
    <t>Alojamiento y Restaurantes</t>
  </si>
  <si>
    <t>Telecom. y otros Serv. de Información</t>
  </si>
  <si>
    <t>Administración Pública y Defensa</t>
  </si>
  <si>
    <t>Otros servicios</t>
  </si>
  <si>
    <t>Valor Agregado Bruto</t>
  </si>
  <si>
    <t>E/: Estimado</t>
  </si>
  <si>
    <t>Fuentes: INEI, BCRP, MEF, MINCETUR, MINEM, MINAG, MTC, SUNAT.                                                                                                                                                                                                               Elaboración: CIE-PERUCÁMARAS</t>
  </si>
  <si>
    <t>Estructura 2016</t>
  </si>
  <si>
    <t>Estructura 2017</t>
  </si>
  <si>
    <t>(VAB a Miles de soles de 2007)</t>
  </si>
  <si>
    <t>2017* E/</t>
  </si>
  <si>
    <t>Crec. 2017 (Var %)</t>
  </si>
  <si>
    <t>(VAB a Millones de soles de 2007)</t>
  </si>
  <si>
    <t>VAB</t>
  </si>
  <si>
    <t>Var. %</t>
  </si>
  <si>
    <t>Var. pp</t>
  </si>
  <si>
    <t xml:space="preserve">Fuentes: INEI, BCRP, MEF, MINCETUR, MINEM, MINAG, MTC, SUNAT.     </t>
  </si>
  <si>
    <t>Elaboración: CIE-PERUCÁMARAS</t>
  </si>
  <si>
    <t>2017*</t>
  </si>
  <si>
    <t>Millones de Soles al 2007</t>
  </si>
  <si>
    <t>Actividades Económicas</t>
  </si>
  <si>
    <t>Mlls. S/</t>
  </si>
  <si>
    <t>Mlls. S/ 2017</t>
  </si>
  <si>
    <t>Mlls. S/ 2016</t>
  </si>
  <si>
    <t>Var. % 17/16</t>
  </si>
  <si>
    <t>Minería e Hidrocarburos</t>
  </si>
  <si>
    <t>M.R. Centro</t>
  </si>
  <si>
    <t>Crecimiento del PBI Por Regiones, estimado al 2017</t>
  </si>
  <si>
    <t>PBI Por Regiones, estimado al 2017</t>
  </si>
  <si>
    <t>I.</t>
  </si>
  <si>
    <t>II.</t>
  </si>
  <si>
    <t>III.</t>
  </si>
  <si>
    <t>IV.</t>
  </si>
  <si>
    <t>Par. % 2017</t>
  </si>
  <si>
    <t>Actividad Económica</t>
  </si>
  <si>
    <t>Aporte al crecimiento</t>
  </si>
  <si>
    <t>Aporte al Crecimiento</t>
  </si>
  <si>
    <t>Var.%</t>
  </si>
  <si>
    <t>Telecomunicaciones</t>
  </si>
  <si>
    <t>Norte</t>
  </si>
  <si>
    <t>Cajamarca</t>
  </si>
  <si>
    <t>La Libertad</t>
  </si>
  <si>
    <t>Lambayeque</t>
  </si>
  <si>
    <t>Piura</t>
  </si>
  <si>
    <t>Tumbes</t>
  </si>
  <si>
    <t>Lunes, 11 de diciembre de 2017</t>
  </si>
  <si>
    <t>CAJAMARCA: Valor Agregado Bruto (VAB)  por Actividad Económica, 2007-2017*</t>
  </si>
  <si>
    <t>LA LIBERTAD:  Valor Agregado Bruto (VAB)  por Actividad Económica, 2007-2017*</t>
  </si>
  <si>
    <t>LAMBAYEQUE: Valor Agregado Bruto (VAB)  por Actividad Económica, 2007-2017*</t>
  </si>
  <si>
    <t>PIURA: Valor Agregado Bruto (VAB)  por Actividad Económica, 2007-2017*</t>
  </si>
  <si>
    <t>TUMBES: Valor Agregado Bruto (VAB)  por Actividad Económica, 2007-2017*</t>
  </si>
  <si>
    <t>MACRO REGIÓN NORTE: Producto Bruto Interno  por Actividad Económica, 2007-2017*</t>
  </si>
  <si>
    <t>M.R. NORTE</t>
  </si>
  <si>
    <t>Macro Región Norte: PBI  2007-2017</t>
  </si>
  <si>
    <t>Macro Región Norte: PBI Estimado por Actividad Económica  al 2017</t>
  </si>
  <si>
    <t>Macro Región Norte: PBI Estimado por Actividades económicas al 2017</t>
  </si>
  <si>
    <t>Otros</t>
  </si>
  <si>
    <t xml:space="preserve">Transportes </t>
  </si>
  <si>
    <t>Minería e hidrocarburos</t>
  </si>
  <si>
    <t>Transportes</t>
  </si>
  <si>
    <t xml:space="preserve">Macro Región Norte: </t>
  </si>
  <si>
    <t>"Estimado de crecimiento económico de las regiones para el 2017"</t>
  </si>
  <si>
    <t>Información ampliada del Reporte Regional de la Macro Región Norte - Edición N° 269</t>
  </si>
  <si>
    <t>Macro Región Norte: Estimado de crecimiento económico - 2017</t>
  </si>
  <si>
    <t>Cajamarca: Estimado de crecimiento económico - 2017</t>
  </si>
  <si>
    <t>La Libertad: Estimado de crecimiento económico - 2017</t>
  </si>
  <si>
    <t>Lambayeque: Estimado de crecimiento económico - 2017</t>
  </si>
  <si>
    <t>Piura: Estimado de crecimiento económico - 2017</t>
  </si>
  <si>
    <t>Tumbes: Estimado de crecimiento económico - 2017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</si>
</sst>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 * #,##0.00_ ;_ * \-#,##0.00_ ;_ * &quot;-&quot;??_ ;_ @_ "/>
    <numFmt numFmtId="164" formatCode="0.0%"/>
    <numFmt numFmtId="165" formatCode="#,##0.0"/>
    <numFmt numFmtId="166" formatCode="&quot;S/.&quot;\ #,##0.00_);\(&quot;S/.&quot;\ #,##0.00\)"/>
    <numFmt numFmtId="167" formatCode="_([$€-2]\ * #,##0.00_);_([$€-2]\ * \(#,##0.00\);_([$€-2]\ * &quot;-&quot;??_)"/>
    <numFmt numFmtId="168" formatCode="_(* #,##0.00_);_(* \(#,##0.00\);_(* &quot;-&quot;??_);_(@_)"/>
    <numFmt numFmtId="169" formatCode="_-* #,##0.00\ _€_-;\-* #,##0.00\ _€_-;_-* &quot;-&quot;??\ _€_-;_-@_-"/>
    <numFmt numFmtId="170" formatCode="_(* #,##0.0_);_(* \(#,##0.0\);_(* &quot;-&quot;??_);_(@_)"/>
    <numFmt numFmtId="171" formatCode="_(&quot;S/.&quot;\ * #,##0.00_);_(&quot;S/.&quot;\ * \(#,##0.00\);_(&quot;S/.&quot;\ * &quot;-&quot;??_);_(@_)"/>
    <numFmt numFmtId="172" formatCode="_ * #,##0_ ;_ * \-#,##0_ ;_ * &quot;-&quot;??_ ;_ @_ "/>
    <numFmt numFmtId="173" formatCode="_ * #,##0.0_ ;_ * \-#,##0.0_ ;_ * &quot;-&quot;??_ ;_ @_ 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color theme="1"/>
      <name val="BatangChe"/>
      <family val="3"/>
    </font>
    <font>
      <sz val="10"/>
      <color theme="1" tint="0.499984740745262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6"/>
      <color theme="1"/>
      <name val="Arial"/>
      <family val="2"/>
    </font>
    <font>
      <sz val="8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6"/>
      <name val="Arial"/>
      <family val="2"/>
    </font>
    <font>
      <sz val="10"/>
      <color theme="5"/>
      <name val="Calibri"/>
      <family val="2"/>
      <scheme val="minor"/>
    </font>
    <font>
      <sz val="9"/>
      <color theme="0"/>
      <name val="Calibri"/>
      <family val="2"/>
      <scheme val="minor"/>
    </font>
    <font>
      <sz val="9"/>
      <color theme="5" tint="-0.499984740745262"/>
      <name val="Calibri"/>
      <family val="2"/>
      <scheme val="minor"/>
    </font>
    <font>
      <b/>
      <sz val="8"/>
      <color theme="5" tint="-0.499984740745262"/>
      <name val="Calibri"/>
      <family val="2"/>
      <scheme val="minor"/>
    </font>
    <font>
      <b/>
      <sz val="9"/>
      <color theme="5" tint="-0.499984740745262"/>
      <name val="Calibri"/>
      <family val="2"/>
      <scheme val="minor"/>
    </font>
    <font>
      <b/>
      <sz val="11"/>
      <name val="Calibri"/>
      <family val="2"/>
      <scheme val="minor"/>
    </font>
    <font>
      <sz val="6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  <font>
      <sz val="9"/>
      <color rgb="FF0070C0"/>
      <name val="Calibri"/>
      <family val="2"/>
      <scheme val="minor"/>
    </font>
    <font>
      <sz val="8"/>
      <color rgb="FFFF0000"/>
      <name val="Calibri"/>
      <family val="2"/>
      <scheme val="minor"/>
    </font>
    <font>
      <sz val="9"/>
      <color rgb="FF002060"/>
      <name val="Calibri"/>
      <family val="2"/>
      <scheme val="minor"/>
    </font>
    <font>
      <b/>
      <sz val="8"/>
      <name val="Calibri"/>
      <family val="2"/>
      <scheme val="minor"/>
    </font>
    <font>
      <b/>
      <sz val="9"/>
      <name val="Calibri"/>
      <family val="2"/>
      <scheme val="minor"/>
    </font>
    <font>
      <sz val="8"/>
      <name val="Calibri"/>
      <family val="2"/>
      <scheme val="minor"/>
    </font>
    <font>
      <b/>
      <sz val="16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31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166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/>
    <xf numFmtId="0" fontId="9" fillId="0" borderId="0"/>
    <xf numFmtId="0" fontId="10" fillId="0" borderId="0"/>
    <xf numFmtId="0" fontId="1" fillId="0" borderId="0"/>
    <xf numFmtId="9" fontId="9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10">
    <xf numFmtId="0" fontId="0" fillId="0" borderId="0" xfId="0"/>
    <xf numFmtId="0" fontId="0" fillId="2" borderId="0" xfId="0" applyFill="1"/>
    <xf numFmtId="0" fontId="0" fillId="2" borderId="0" xfId="0" applyFill="1" applyBorder="1"/>
    <xf numFmtId="0" fontId="4" fillId="2" borderId="0" xfId="2" applyFill="1" applyAlignment="1">
      <alignment horizontal="right"/>
    </xf>
    <xf numFmtId="0" fontId="0" fillId="2" borderId="1" xfId="0" applyFill="1" applyBorder="1"/>
    <xf numFmtId="0" fontId="13" fillId="2" borderId="0" xfId="0" applyFont="1" applyFill="1"/>
    <xf numFmtId="0" fontId="0" fillId="2" borderId="0" xfId="0" applyFill="1" applyAlignment="1">
      <alignment horizontal="center"/>
    </xf>
    <xf numFmtId="0" fontId="8" fillId="2" borderId="0" xfId="0" applyFont="1" applyFill="1" applyBorder="1" applyAlignment="1">
      <alignment horizontal="left"/>
    </xf>
    <xf numFmtId="0" fontId="2" fillId="2" borderId="0" xfId="0" applyFont="1" applyFill="1" applyBorder="1"/>
    <xf numFmtId="0" fontId="8" fillId="2" borderId="0" xfId="0" applyFont="1" applyFill="1" applyBorder="1"/>
    <xf numFmtId="0" fontId="3" fillId="2" borderId="0" xfId="0" applyFont="1" applyFill="1" applyBorder="1"/>
    <xf numFmtId="0" fontId="18" fillId="2" borderId="0" xfId="0" applyFont="1" applyFill="1" applyBorder="1" applyAlignment="1">
      <alignment horizontal="left"/>
    </xf>
    <xf numFmtId="0" fontId="18" fillId="2" borderId="0" xfId="0" applyFont="1" applyFill="1" applyBorder="1"/>
    <xf numFmtId="0" fontId="4" fillId="2" borderId="0" xfId="2" applyFill="1"/>
    <xf numFmtId="0" fontId="4" fillId="0" borderId="0" xfId="2"/>
    <xf numFmtId="0" fontId="16" fillId="2" borderId="0" xfId="0" applyFont="1" applyFill="1"/>
    <xf numFmtId="0" fontId="6" fillId="2" borderId="0" xfId="0" applyFont="1" applyFill="1" applyAlignment="1">
      <alignment vertical="center"/>
    </xf>
    <xf numFmtId="0" fontId="6" fillId="2" borderId="2" xfId="0" applyFont="1" applyFill="1" applyBorder="1" applyAlignment="1">
      <alignment horizontal="center"/>
    </xf>
    <xf numFmtId="164" fontId="6" fillId="2" borderId="2" xfId="1" applyNumberFormat="1" applyFont="1" applyFill="1" applyBorder="1"/>
    <xf numFmtId="3" fontId="6" fillId="2" borderId="2" xfId="0" applyNumberFormat="1" applyFont="1" applyFill="1" applyBorder="1"/>
    <xf numFmtId="0" fontId="19" fillId="4" borderId="2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 wrapText="1"/>
    </xf>
    <xf numFmtId="3" fontId="16" fillId="2" borderId="2" xfId="0" applyNumberFormat="1" applyFont="1" applyFill="1" applyBorder="1"/>
    <xf numFmtId="0" fontId="15" fillId="3" borderId="2" xfId="0" applyFont="1" applyFill="1" applyBorder="1"/>
    <xf numFmtId="164" fontId="6" fillId="3" borderId="2" xfId="1" applyNumberFormat="1" applyFont="1" applyFill="1" applyBorder="1"/>
    <xf numFmtId="0" fontId="21" fillId="2" borderId="2" xfId="0" applyFont="1" applyFill="1" applyBorder="1"/>
    <xf numFmtId="164" fontId="22" fillId="2" borderId="2" xfId="1" applyNumberFormat="1" applyFont="1" applyFill="1" applyBorder="1"/>
    <xf numFmtId="0" fontId="20" fillId="2" borderId="2" xfId="0" applyFont="1" applyFill="1" applyBorder="1" applyAlignment="1">
      <alignment horizontal="center"/>
    </xf>
    <xf numFmtId="3" fontId="20" fillId="2" borderId="2" xfId="0" applyNumberFormat="1" applyFont="1" applyFill="1" applyBorder="1"/>
    <xf numFmtId="0" fontId="8" fillId="2" borderId="1" xfId="0" applyFont="1" applyFill="1" applyBorder="1" applyAlignment="1">
      <alignment horizontal="left"/>
    </xf>
    <xf numFmtId="0" fontId="2" fillId="2" borderId="1" xfId="0" applyFont="1" applyFill="1" applyBorder="1"/>
    <xf numFmtId="0" fontId="8" fillId="2" borderId="1" xfId="0" applyFont="1" applyFill="1" applyBorder="1"/>
    <xf numFmtId="0" fontId="3" fillId="2" borderId="1" xfId="0" applyFont="1" applyFill="1" applyBorder="1"/>
    <xf numFmtId="9" fontId="0" fillId="2" borderId="0" xfId="1" applyFont="1" applyFill="1"/>
    <xf numFmtId="164" fontId="0" fillId="2" borderId="0" xfId="1" applyNumberFormat="1" applyFont="1" applyFill="1"/>
    <xf numFmtId="165" fontId="6" fillId="2" borderId="2" xfId="0" applyNumberFormat="1" applyFont="1" applyFill="1" applyBorder="1"/>
    <xf numFmtId="0" fontId="24" fillId="2" borderId="0" xfId="0" applyFont="1" applyFill="1" applyAlignment="1">
      <alignment vertical="top"/>
    </xf>
    <xf numFmtId="0" fontId="24" fillId="2" borderId="0" xfId="0" applyFont="1" applyFill="1" applyAlignment="1"/>
    <xf numFmtId="3" fontId="0" fillId="2" borderId="0" xfId="0" applyNumberFormat="1" applyFill="1"/>
    <xf numFmtId="0" fontId="11" fillId="4" borderId="2" xfId="0" applyFont="1" applyFill="1" applyBorder="1" applyAlignment="1">
      <alignment horizontal="center" vertical="center"/>
    </xf>
    <xf numFmtId="3" fontId="6" fillId="3" borderId="2" xfId="0" applyNumberFormat="1" applyFont="1" applyFill="1" applyBorder="1"/>
    <xf numFmtId="0" fontId="6" fillId="2" borderId="3" xfId="0" applyFont="1" applyFill="1" applyBorder="1" applyAlignment="1"/>
    <xf numFmtId="0" fontId="6" fillId="2" borderId="4" xfId="0" applyFont="1" applyFill="1" applyBorder="1" applyAlignment="1"/>
    <xf numFmtId="0" fontId="6" fillId="2" borderId="5" xfId="0" applyFont="1" applyFill="1" applyBorder="1" applyAlignment="1"/>
    <xf numFmtId="0" fontId="6" fillId="3" borderId="3" xfId="0" applyFont="1" applyFill="1" applyBorder="1" applyAlignment="1"/>
    <xf numFmtId="0" fontId="12" fillId="2" borderId="0" xfId="0" applyFont="1" applyFill="1"/>
    <xf numFmtId="0" fontId="0" fillId="2" borderId="0" xfId="0" applyFont="1" applyFill="1"/>
    <xf numFmtId="164" fontId="12" fillId="2" borderId="0" xfId="1" applyNumberFormat="1" applyFont="1" applyFill="1"/>
    <xf numFmtId="0" fontId="2" fillId="2" borderId="1" xfId="0" applyFont="1" applyFill="1" applyBorder="1" applyAlignment="1">
      <alignment horizontal="left"/>
    </xf>
    <xf numFmtId="0" fontId="25" fillId="2" borderId="0" xfId="0" applyFont="1" applyFill="1"/>
    <xf numFmtId="164" fontId="25" fillId="2" borderId="0" xfId="1" applyNumberFormat="1" applyFont="1" applyFill="1"/>
    <xf numFmtId="0" fontId="13" fillId="2" borderId="1" xfId="0" applyFont="1" applyFill="1" applyBorder="1"/>
    <xf numFmtId="164" fontId="13" fillId="2" borderId="0" xfId="1" applyNumberFormat="1" applyFont="1" applyFill="1"/>
    <xf numFmtId="0" fontId="13" fillId="2" borderId="0" xfId="0" applyFont="1" applyFill="1" applyBorder="1"/>
    <xf numFmtId="0" fontId="16" fillId="2" borderId="1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left"/>
    </xf>
    <xf numFmtId="0" fontId="25" fillId="2" borderId="0" xfId="0" applyFont="1" applyFill="1" applyBorder="1"/>
    <xf numFmtId="0" fontId="26" fillId="2" borderId="0" xfId="0" applyFont="1" applyFill="1" applyBorder="1"/>
    <xf numFmtId="164" fontId="25" fillId="2" borderId="0" xfId="1" applyNumberFormat="1" applyFont="1" applyFill="1" applyBorder="1"/>
    <xf numFmtId="9" fontId="25" fillId="2" borderId="0" xfId="1" applyFont="1" applyFill="1" applyBorder="1"/>
    <xf numFmtId="0" fontId="16" fillId="2" borderId="3" xfId="0" applyFont="1" applyFill="1" applyBorder="1" applyAlignment="1"/>
    <xf numFmtId="0" fontId="16" fillId="2" borderId="4" xfId="0" applyFont="1" applyFill="1" applyBorder="1" applyAlignment="1"/>
    <xf numFmtId="0" fontId="16" fillId="2" borderId="5" xfId="0" applyFont="1" applyFill="1" applyBorder="1" applyAlignment="1"/>
    <xf numFmtId="164" fontId="16" fillId="2" borderId="2" xfId="1" applyNumberFormat="1" applyFont="1" applyFill="1" applyBorder="1"/>
    <xf numFmtId="0" fontId="16" fillId="3" borderId="3" xfId="0" applyFont="1" applyFill="1" applyBorder="1" applyAlignment="1"/>
    <xf numFmtId="0" fontId="16" fillId="3" borderId="4" xfId="0" applyFont="1" applyFill="1" applyBorder="1" applyAlignment="1"/>
    <xf numFmtId="0" fontId="16" fillId="3" borderId="5" xfId="0" applyFont="1" applyFill="1" applyBorder="1" applyAlignment="1"/>
    <xf numFmtId="3" fontId="16" fillId="3" borderId="2" xfId="0" applyNumberFormat="1" applyFont="1" applyFill="1" applyBorder="1"/>
    <xf numFmtId="164" fontId="16" fillId="3" borderId="2" xfId="1" applyNumberFormat="1" applyFont="1" applyFill="1" applyBorder="1"/>
    <xf numFmtId="0" fontId="16" fillId="2" borderId="0" xfId="0" applyFont="1" applyFill="1" applyBorder="1" applyAlignment="1"/>
    <xf numFmtId="0" fontId="19" fillId="2" borderId="0" xfId="0" applyFont="1" applyFill="1" applyBorder="1" applyAlignment="1"/>
    <xf numFmtId="3" fontId="12" fillId="2" borderId="0" xfId="0" applyNumberFormat="1" applyFont="1" applyFill="1"/>
    <xf numFmtId="164" fontId="19" fillId="2" borderId="0" xfId="1" applyNumberFormat="1" applyFont="1" applyFill="1"/>
    <xf numFmtId="0" fontId="19" fillId="2" borderId="0" xfId="0" applyFont="1" applyFill="1"/>
    <xf numFmtId="0" fontId="28" fillId="2" borderId="0" xfId="0" applyFont="1" applyFill="1" applyAlignment="1">
      <alignment horizontal="center"/>
    </xf>
    <xf numFmtId="164" fontId="29" fillId="2" borderId="0" xfId="1" applyNumberFormat="1" applyFont="1" applyFill="1"/>
    <xf numFmtId="9" fontId="25" fillId="2" borderId="0" xfId="1" applyFont="1" applyFill="1"/>
    <xf numFmtId="172" fontId="0" fillId="2" borderId="0" xfId="30" applyNumberFormat="1" applyFont="1" applyFill="1"/>
    <xf numFmtId="0" fontId="16" fillId="2" borderId="2" xfId="0" applyFont="1" applyFill="1" applyBorder="1" applyAlignment="1">
      <alignment horizontal="center"/>
    </xf>
    <xf numFmtId="3" fontId="13" fillId="2" borderId="0" xfId="1" applyNumberFormat="1" applyFont="1" applyFill="1"/>
    <xf numFmtId="3" fontId="30" fillId="2" borderId="2" xfId="0" applyNumberFormat="1" applyFont="1" applyFill="1" applyBorder="1"/>
    <xf numFmtId="0" fontId="31" fillId="2" borderId="2" xfId="0" applyFont="1" applyFill="1" applyBorder="1"/>
    <xf numFmtId="164" fontId="32" fillId="2" borderId="2" xfId="1" applyNumberFormat="1" applyFont="1" applyFill="1" applyBorder="1"/>
    <xf numFmtId="0" fontId="33" fillId="2" borderId="0" xfId="0" applyFont="1" applyFill="1"/>
    <xf numFmtId="164" fontId="33" fillId="2" borderId="0" xfId="1" applyNumberFormat="1" applyFont="1" applyFill="1"/>
    <xf numFmtId="0" fontId="33" fillId="3" borderId="2" xfId="0" applyFont="1" applyFill="1" applyBorder="1"/>
    <xf numFmtId="0" fontId="16" fillId="2" borderId="0" xfId="0" applyFont="1" applyFill="1" applyAlignment="1">
      <alignment vertical="center"/>
    </xf>
    <xf numFmtId="9" fontId="13" fillId="2" borderId="0" xfId="1" applyFont="1" applyFill="1" applyBorder="1"/>
    <xf numFmtId="173" fontId="27" fillId="5" borderId="0" xfId="30" applyNumberFormat="1" applyFont="1" applyFill="1"/>
    <xf numFmtId="173" fontId="13" fillId="2" borderId="0" xfId="30" applyNumberFormat="1" applyFont="1" applyFill="1"/>
    <xf numFmtId="0" fontId="14" fillId="2" borderId="0" xfId="0" applyFont="1" applyFill="1" applyAlignment="1">
      <alignment horizontal="center" wrapText="1"/>
    </xf>
    <xf numFmtId="0" fontId="17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7" fillId="2" borderId="0" xfId="0" applyFont="1" applyFill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19" fillId="4" borderId="3" xfId="0" applyFont="1" applyFill="1" applyBorder="1" applyAlignment="1">
      <alignment horizontal="center" vertical="center"/>
    </xf>
    <xf numFmtId="0" fontId="19" fillId="4" borderId="4" xfId="0" applyFont="1" applyFill="1" applyBorder="1" applyAlignment="1">
      <alignment horizontal="center" vertical="center"/>
    </xf>
    <xf numFmtId="0" fontId="19" fillId="4" borderId="5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left"/>
    </xf>
    <xf numFmtId="0" fontId="6" fillId="3" borderId="4" xfId="0" applyFont="1" applyFill="1" applyBorder="1" applyAlignment="1">
      <alignment horizontal="left"/>
    </xf>
    <xf numFmtId="0" fontId="6" fillId="3" borderId="5" xfId="0" applyFont="1" applyFill="1" applyBorder="1" applyAlignment="1">
      <alignment horizontal="left"/>
    </xf>
    <xf numFmtId="0" fontId="16" fillId="2" borderId="0" xfId="0" applyFont="1" applyFill="1" applyAlignment="1">
      <alignment horizontal="left" vertical="center"/>
    </xf>
    <xf numFmtId="0" fontId="23" fillId="2" borderId="0" xfId="0" applyFont="1" applyFill="1" applyAlignment="1">
      <alignment horizontal="center" vertical="center"/>
    </xf>
    <xf numFmtId="0" fontId="34" fillId="3" borderId="0" xfId="0" applyFont="1" applyFill="1" applyAlignment="1">
      <alignment horizontal="center" vertical="center"/>
    </xf>
    <xf numFmtId="0" fontId="34" fillId="2" borderId="0" xfId="0" applyFont="1" applyFill="1" applyAlignment="1">
      <alignment horizontal="center" vertical="center"/>
    </xf>
  </cellXfs>
  <cellStyles count="31">
    <cellStyle name="Euro" xfId="4"/>
    <cellStyle name="Euro 2" xfId="5"/>
    <cellStyle name="Euro 2 2" xfId="6"/>
    <cellStyle name="Hipervínculo" xfId="2" builtinId="8"/>
    <cellStyle name="Millares" xfId="30" builtinId="3"/>
    <cellStyle name="Millares 2" xfId="7"/>
    <cellStyle name="Millares 2 2" xfId="8"/>
    <cellStyle name="Millares 2 3" xfId="9"/>
    <cellStyle name="Millares 3" xfId="3"/>
    <cellStyle name="Millares 3 2" xfId="10"/>
    <cellStyle name="Millares 3 3" xfId="11"/>
    <cellStyle name="Millares 3 3 2" xfId="12"/>
    <cellStyle name="Millares 3_Créd x tipo y prov" xfId="13"/>
    <cellStyle name="Millares 4" xfId="14"/>
    <cellStyle name="Millares 5" xfId="15"/>
    <cellStyle name="Millares 6" xfId="16"/>
    <cellStyle name="Millares 7" xfId="17"/>
    <cellStyle name="Millares 8" xfId="18"/>
    <cellStyle name="Moneda 2" xfId="19"/>
    <cellStyle name="Moneda 2 2" xfId="20"/>
    <cellStyle name="Moneda 3" xfId="21"/>
    <cellStyle name="Moneda 3 2" xfId="22"/>
    <cellStyle name="Moneda 3_Créd x tipo y prov" xfId="23"/>
    <cellStyle name="Moneda 4" xfId="24"/>
    <cellStyle name="Normal" xfId="0" builtinId="0"/>
    <cellStyle name="Normal 2" xfId="25"/>
    <cellStyle name="Normal 3" xfId="26"/>
    <cellStyle name="Normal 4" xfId="27"/>
    <cellStyle name="Normal 5" xfId="28"/>
    <cellStyle name="Porcentaje" xfId="1" builtinId="5"/>
    <cellStyle name="Porcentual 2" xfId="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s-PE" sz="1050"/>
              <a:t>Macro</a:t>
            </a:r>
            <a:r>
              <a:rPr lang="es-PE" sz="1050" baseline="0"/>
              <a:t> Región Norte: Crecimiento del PBI, 2007-2017*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5851851851851856E-2"/>
          <c:y val="0.1792111111111111"/>
          <c:w val="0.88407796296296293"/>
          <c:h val="0.60204479166666669"/>
        </c:manualLayout>
      </c:layout>
      <c:barChart>
        <c:barDir val="col"/>
        <c:grouping val="clustered"/>
        <c:varyColors val="0"/>
        <c:ser>
          <c:idx val="0"/>
          <c:order val="0"/>
          <c:tx>
            <c:v>Var. %</c:v>
          </c:tx>
          <c:spPr>
            <a:solidFill>
              <a:schemeClr val="accent2">
                <a:lumMod val="75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0"/>
                  <c:y val="-3.4722222222222224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1.8518518518518518E-7"/>
                  <c:y val="8.0843973490926958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50"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Norte!$B$32:$B$41</c:f>
              <c:strCach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2017*</c:v>
                </c:pt>
              </c:strCache>
            </c:strRef>
          </c:cat>
          <c:val>
            <c:numRef>
              <c:f>Norte!$D$32:$D$41</c:f>
              <c:numCache>
                <c:formatCode>0.0%</c:formatCode>
                <c:ptCount val="10"/>
                <c:pt idx="0">
                  <c:v>9.1584952363801486E-2</c:v>
                </c:pt>
                <c:pt idx="1">
                  <c:v>3.7300296925160792E-2</c:v>
                </c:pt>
                <c:pt idx="2">
                  <c:v>5.7722454433263959E-2</c:v>
                </c:pt>
                <c:pt idx="3">
                  <c:v>5.3535237267320568E-2</c:v>
                </c:pt>
                <c:pt idx="4">
                  <c:v>6.8989973381719194E-2</c:v>
                </c:pt>
                <c:pt idx="5">
                  <c:v>2.9059265276495383E-2</c:v>
                </c:pt>
                <c:pt idx="6">
                  <c:v>2.2943038376768587E-2</c:v>
                </c:pt>
                <c:pt idx="7">
                  <c:v>1.2815510347788051E-2</c:v>
                </c:pt>
                <c:pt idx="8">
                  <c:v>3.4454632494760329E-3</c:v>
                </c:pt>
                <c:pt idx="9">
                  <c:v>9.7671567881605359E-3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212800"/>
        <c:axId val="87214336"/>
      </c:barChart>
      <c:catAx>
        <c:axId val="87212800"/>
        <c:scaling>
          <c:orientation val="minMax"/>
        </c:scaling>
        <c:delete val="0"/>
        <c:axPos val="b"/>
        <c:majorTickMark val="none"/>
        <c:minorTickMark val="none"/>
        <c:tickLblPos val="low"/>
        <c:txPr>
          <a:bodyPr/>
          <a:lstStyle/>
          <a:p>
            <a:pPr>
              <a:defRPr sz="750">
                <a:latin typeface="Arial Narrow" panose="020B0606020202030204" pitchFamily="34" charset="0"/>
              </a:defRPr>
            </a:pPr>
            <a:endParaRPr lang="es-PE"/>
          </a:p>
        </c:txPr>
        <c:crossAx val="87214336"/>
        <c:crosses val="autoZero"/>
        <c:auto val="1"/>
        <c:lblAlgn val="ctr"/>
        <c:lblOffset val="100"/>
        <c:noMultiLvlLbl val="0"/>
      </c:catAx>
      <c:valAx>
        <c:axId val="87214336"/>
        <c:scaling>
          <c:orientation val="minMax"/>
          <c:min val="-2.0000000000000004E-2"/>
        </c:scaling>
        <c:delete val="1"/>
        <c:axPos val="l"/>
        <c:numFmt formatCode="0.0%" sourceLinked="1"/>
        <c:majorTickMark val="out"/>
        <c:minorTickMark val="none"/>
        <c:tickLblPos val="nextTo"/>
        <c:crossAx val="872128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44291777777777785"/>
          <c:y val="0.10254513888888887"/>
          <c:w val="0.10082296296296296"/>
          <c:h val="7.9740624999999996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Macro Región Norte: Participaciónpor Ramas de Actividad</a:t>
            </a:r>
            <a:r>
              <a:rPr lang="en-US" sz="1000" baseline="0"/>
              <a:t> Económica 2017*</a:t>
            </a:r>
          </a:p>
          <a:p>
            <a:pPr>
              <a:defRPr sz="1000"/>
            </a:pPr>
            <a:r>
              <a:rPr lang="en-US" sz="1000" baseline="0"/>
              <a:t>(% PBI)</a:t>
            </a:r>
            <a:r>
              <a:rPr lang="en-US" sz="1000"/>
              <a:t> </a:t>
            </a:r>
          </a:p>
        </c:rich>
      </c:tx>
      <c:layout>
        <c:manualLayout>
          <c:xMode val="edge"/>
          <c:yMode val="edge"/>
          <c:x val="0.14219210612740057"/>
          <c:y val="1.9598765432098767E-2"/>
        </c:manualLayout>
      </c:layout>
      <c:overlay val="0"/>
    </c:title>
    <c:autoTitleDeleted val="0"/>
    <c:view3D>
      <c:rotX val="25"/>
      <c:rotY val="10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238743073163235"/>
          <c:y val="0.14944074074074074"/>
          <c:w val="0.53775915312298506"/>
          <c:h val="0.78000401234567907"/>
        </c:manualLayout>
      </c:layout>
      <c:pie3DChart>
        <c:varyColors val="1"/>
        <c:ser>
          <c:idx val="0"/>
          <c:order val="0"/>
          <c:spPr>
            <a:ln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chemeClr val="accent2"/>
              </a:solidFill>
              <a:ln>
                <a:solidFill>
                  <a:schemeClr val="tx1"/>
                </a:solidFill>
              </a:ln>
            </c:spPr>
          </c:dPt>
          <c:dPt>
            <c:idx val="1"/>
            <c:bubble3D val="0"/>
            <c:spPr>
              <a:solidFill>
                <a:schemeClr val="accent2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2"/>
            <c:bubble3D val="0"/>
            <c:spPr>
              <a:solidFill>
                <a:schemeClr val="accent2">
                  <a:lumMod val="50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3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4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5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6"/>
            <c:bubble3D val="0"/>
            <c:spPr>
              <a:solidFill>
                <a:schemeClr val="bg1">
                  <a:lumMod val="85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7"/>
            <c:bubble3D val="0"/>
            <c:spPr>
              <a:solidFill>
                <a:schemeClr val="bg1">
                  <a:lumMod val="65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8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>
                <a:solidFill>
                  <a:schemeClr val="tx1"/>
                </a:solidFill>
              </a:ln>
            </c:spPr>
          </c:dPt>
          <c:dLbls>
            <c:dLbl>
              <c:idx val="0"/>
              <c:layout>
                <c:manualLayout>
                  <c:x val="2.410241565638031E-2"/>
                  <c:y val="1.272253086419745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800" b="0">
                      <a:solidFill>
                        <a:sysClr val="windowText" lastClr="000000"/>
                      </a:solidFill>
                      <a:latin typeface="Arial Narrow" panose="020B0606020202030204" pitchFamily="34" charset="0"/>
                    </a:defRPr>
                  </a:pPr>
                  <a:endParaRPr lang="es-PE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-8.1884051386591244E-2"/>
                  <c:y val="5.8844753086419753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-4.2097217063416195E-2"/>
                  <c:y val="1.4508024691358024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-3.9874486373610754E-2"/>
                  <c:y val="-3.1697530864197493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-0.11060630532916046"/>
                  <c:y val="-1.9164506172839508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-3.0976819586348955E-2"/>
                  <c:y val="-7.0746913580246915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</c:dLbl>
            <c:dLbl>
              <c:idx val="6"/>
              <c:layout>
                <c:manualLayout>
                  <c:x val="0.11142557420678992"/>
                  <c:y val="-6.1887345679012329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</c:dLbl>
            <c:dLbl>
              <c:idx val="7"/>
              <c:layout>
                <c:manualLayout>
                  <c:x val="0.30435097048499493"/>
                  <c:y val="-2.4601543209876543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</c:dLbl>
            <c:dLbl>
              <c:idx val="8"/>
              <c:layout>
                <c:manualLayout>
                  <c:x val="6.1632829947188869E-2"/>
                  <c:y val="-4.1185493827160496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</c:dLbl>
            <c:numFmt formatCode="0.0%" sourceLinked="0"/>
            <c:txPr>
              <a:bodyPr/>
              <a:lstStyle/>
              <a:p>
                <a:pPr>
                  <a:defRPr sz="750" b="0"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bestFit"/>
            <c:showLegendKey val="1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Norte!$C$67:$C$75</c:f>
              <c:strCache>
                <c:ptCount val="9"/>
                <c:pt idx="0">
                  <c:v>Comercio</c:v>
                </c:pt>
                <c:pt idx="1">
                  <c:v>Manufactura</c:v>
                </c:pt>
                <c:pt idx="2">
                  <c:v>Minería e Hidrocarburos</c:v>
                </c:pt>
                <c:pt idx="3">
                  <c:v>Agropecuario</c:v>
                </c:pt>
                <c:pt idx="4">
                  <c:v>Construcción</c:v>
                </c:pt>
                <c:pt idx="5">
                  <c:v>Administración Pública y Defensa</c:v>
                </c:pt>
                <c:pt idx="6">
                  <c:v>Transportes</c:v>
                </c:pt>
                <c:pt idx="7">
                  <c:v>Telecomunicaciones</c:v>
                </c:pt>
                <c:pt idx="8">
                  <c:v>Otros</c:v>
                </c:pt>
              </c:strCache>
            </c:strRef>
          </c:cat>
          <c:val>
            <c:numRef>
              <c:f>Norte!$D$67:$D$75</c:f>
              <c:numCache>
                <c:formatCode>#,##0</c:formatCode>
                <c:ptCount val="9"/>
                <c:pt idx="0">
                  <c:v>8615.0110947154226</c:v>
                </c:pt>
                <c:pt idx="1">
                  <c:v>7840.909069249964</c:v>
                </c:pt>
                <c:pt idx="2">
                  <c:v>6881.2553572107527</c:v>
                </c:pt>
                <c:pt idx="3">
                  <c:v>6755.2999551093881</c:v>
                </c:pt>
                <c:pt idx="4">
                  <c:v>4568.9276617931064</c:v>
                </c:pt>
                <c:pt idx="5">
                  <c:v>4140.9562209541218</c:v>
                </c:pt>
                <c:pt idx="6">
                  <c:v>3998.2110758944445</c:v>
                </c:pt>
                <c:pt idx="7">
                  <c:v>2976.2504353791969</c:v>
                </c:pt>
                <c:pt idx="8">
                  <c:v>18254.674433579228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en-US" sz="900"/>
              <a:t>Macro Región </a:t>
            </a:r>
            <a:r>
              <a:rPr lang="en-US" sz="900" baseline="0"/>
              <a:t> Norte</a:t>
            </a:r>
            <a:r>
              <a:rPr lang="en-US" sz="900"/>
              <a:t>: Crecimiento estimado por Actividades Económicas, 2017*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32050167591244688"/>
          <c:y val="0.12208156762439443"/>
          <c:w val="0.54131972034524656"/>
          <c:h val="0.7454230656681153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solidFill>
                <a:schemeClr val="accent2">
                  <a:lumMod val="50000"/>
                </a:schemeClr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750"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Norte!$J$67:$J$78</c:f>
              <c:strCache>
                <c:ptCount val="12"/>
                <c:pt idx="0">
                  <c:v>Pesca y Acuicultura</c:v>
                </c:pt>
                <c:pt idx="1">
                  <c:v>Telecomunicaciones</c:v>
                </c:pt>
                <c:pt idx="2">
                  <c:v>Otros servicios</c:v>
                </c:pt>
                <c:pt idx="3">
                  <c:v>Administración Pública y Defensa</c:v>
                </c:pt>
                <c:pt idx="4">
                  <c:v>Comercio</c:v>
                </c:pt>
                <c:pt idx="5">
                  <c:v>Alojamiento y Restaurantes</c:v>
                </c:pt>
                <c:pt idx="6">
                  <c:v>Transportes </c:v>
                </c:pt>
                <c:pt idx="7">
                  <c:v>Manufactura</c:v>
                </c:pt>
                <c:pt idx="8">
                  <c:v>Construcción</c:v>
                </c:pt>
                <c:pt idx="9">
                  <c:v>Agropecuario</c:v>
                </c:pt>
                <c:pt idx="10">
                  <c:v>Minería e hidrocarburos</c:v>
                </c:pt>
                <c:pt idx="11">
                  <c:v>Electricidad, Gas y Agua</c:v>
                </c:pt>
              </c:strCache>
            </c:strRef>
          </c:cat>
          <c:val>
            <c:numRef>
              <c:f>Norte!$K$67:$K$78</c:f>
              <c:numCache>
                <c:formatCode>0.0%</c:formatCode>
                <c:ptCount val="12"/>
                <c:pt idx="0">
                  <c:v>0.41208094745692714</c:v>
                </c:pt>
                <c:pt idx="1">
                  <c:v>8.0505571388760133E-2</c:v>
                </c:pt>
                <c:pt idx="2">
                  <c:v>4.1133441652887015E-2</c:v>
                </c:pt>
                <c:pt idx="3">
                  <c:v>3.849760108633915E-2</c:v>
                </c:pt>
                <c:pt idx="4">
                  <c:v>2.1582590632333698E-2</c:v>
                </c:pt>
                <c:pt idx="5">
                  <c:v>1.9860439239176797E-2</c:v>
                </c:pt>
                <c:pt idx="6">
                  <c:v>-1.4485285144210103E-3</c:v>
                </c:pt>
                <c:pt idx="7">
                  <c:v>-7.4974533046295866E-3</c:v>
                </c:pt>
                <c:pt idx="8">
                  <c:v>-2.3760523363003494E-2</c:v>
                </c:pt>
                <c:pt idx="9">
                  <c:v>-3.5388606166386505E-2</c:v>
                </c:pt>
                <c:pt idx="10">
                  <c:v>-4.9089094432167579E-2</c:v>
                </c:pt>
                <c:pt idx="11">
                  <c:v>-7.7526858159331025E-2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87463424"/>
        <c:axId val="87474560"/>
      </c:barChart>
      <c:catAx>
        <c:axId val="87463424"/>
        <c:scaling>
          <c:orientation val="maxMin"/>
        </c:scaling>
        <c:delete val="0"/>
        <c:axPos val="l"/>
        <c:majorTickMark val="out"/>
        <c:minorTickMark val="none"/>
        <c:tickLblPos val="low"/>
        <c:txPr>
          <a:bodyPr/>
          <a:lstStyle/>
          <a:p>
            <a:pPr>
              <a:defRPr sz="800">
                <a:latin typeface="Arial Narrow" panose="020B0606020202030204" pitchFamily="34" charset="0"/>
              </a:defRPr>
            </a:pPr>
            <a:endParaRPr lang="es-PE"/>
          </a:p>
        </c:txPr>
        <c:crossAx val="87474560"/>
        <c:crosses val="autoZero"/>
        <c:auto val="1"/>
        <c:lblAlgn val="ctr"/>
        <c:lblOffset val="100"/>
        <c:noMultiLvlLbl val="0"/>
      </c:catAx>
      <c:valAx>
        <c:axId val="87474560"/>
        <c:scaling>
          <c:orientation val="minMax"/>
          <c:max val="0.17"/>
          <c:min val="-0.12000000000000001"/>
        </c:scaling>
        <c:delete val="1"/>
        <c:axPos val="t"/>
        <c:numFmt formatCode="0.0%" sourceLinked="1"/>
        <c:majorTickMark val="out"/>
        <c:minorTickMark val="none"/>
        <c:tickLblPos val="nextTo"/>
        <c:crossAx val="874634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s-PE" sz="1000"/>
              <a:t>Macro Región Norte:  </a:t>
            </a:r>
          </a:p>
          <a:p>
            <a:pPr>
              <a:defRPr sz="1000"/>
            </a:pPr>
            <a:r>
              <a:rPr lang="es-PE" sz="1000"/>
              <a:t>Participación de las regiones en el PBI de la macro región, 2017*</a:t>
            </a:r>
          </a:p>
        </c:rich>
      </c:tx>
      <c:layout>
        <c:manualLayout>
          <c:xMode val="edge"/>
          <c:yMode val="edge"/>
          <c:x val="0.13628099173553718"/>
          <c:y val="1.443391766075065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0760916249105227"/>
          <c:y val="0.12416777667660749"/>
          <c:w val="0.60527559055118108"/>
          <c:h val="0.79283719677407627"/>
        </c:manualLayout>
      </c:layout>
      <c:doughnutChart>
        <c:varyColors val="1"/>
        <c:ser>
          <c:idx val="0"/>
          <c:order val="0"/>
          <c:spPr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  <c:dPt>
            <c:idx val="0"/>
            <c:bubble3D val="0"/>
            <c:spPr>
              <a:solidFill>
                <a:schemeClr val="accent2">
                  <a:lumMod val="50000"/>
                </a:schemeClr>
              </a:solidFill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</c:dPt>
          <c:dPt>
            <c:idx val="1"/>
            <c:bubble3D val="0"/>
            <c:spPr>
              <a:solidFill>
                <a:schemeClr val="accent2">
                  <a:lumMod val="75000"/>
                </a:schemeClr>
              </a:solidFill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</c:dPt>
          <c:dPt>
            <c:idx val="2"/>
            <c:bubble3D val="0"/>
            <c:spPr>
              <a:solidFill>
                <a:schemeClr val="accent2"/>
              </a:solidFill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</c:dPt>
          <c:dPt>
            <c:idx val="3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</c:dPt>
          <c:dPt>
            <c:idx val="4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</c:dPt>
          <c:dPt>
            <c:idx val="5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</c:dPt>
          <c:dPt>
            <c:idx val="6"/>
            <c:bubble3D val="0"/>
            <c:spPr>
              <a:solidFill>
                <a:schemeClr val="bg1">
                  <a:lumMod val="65000"/>
                </a:schemeClr>
              </a:solidFill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</c:dPt>
          <c:dPt>
            <c:idx val="7"/>
            <c:bubble3D val="0"/>
            <c:spPr>
              <a:solidFill>
                <a:schemeClr val="bg1">
                  <a:lumMod val="85000"/>
                </a:schemeClr>
              </a:solidFill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</c:dPt>
          <c:dLbls>
            <c:dLbl>
              <c:idx val="0"/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/>
                      </a:solidFill>
                      <a:latin typeface="Arial Narrow" panose="020B0606020202030204" pitchFamily="34" charset="0"/>
                    </a:defRPr>
                  </a:pPr>
                  <a:endParaRPr lang="es-PE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/>
                      </a:solidFill>
                      <a:latin typeface="Arial Narrow" panose="020B0606020202030204" pitchFamily="34" charset="0"/>
                    </a:defRPr>
                  </a:pPr>
                  <a:endParaRPr lang="es-PE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/>
                      </a:solidFill>
                      <a:latin typeface="Arial Narrow" panose="020B0606020202030204" pitchFamily="34" charset="0"/>
                    </a:defRPr>
                  </a:pPr>
                  <a:endParaRPr lang="es-PE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</c:dLbl>
            <c:numFmt formatCode="0.0%" sourceLinked="0"/>
            <c:txPr>
              <a:bodyPr/>
              <a:lstStyle/>
              <a:p>
                <a:pPr>
                  <a:defRPr sz="900" b="1">
                    <a:latin typeface="Arial Narrow" panose="020B0606020202030204" pitchFamily="34" charset="0"/>
                  </a:defRPr>
                </a:pPr>
                <a:endParaRPr lang="es-PE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Norte!$D$104:$D$108</c:f>
              <c:strCache>
                <c:ptCount val="5"/>
                <c:pt idx="0">
                  <c:v>La Libertad</c:v>
                </c:pt>
                <c:pt idx="1">
                  <c:v>Piura</c:v>
                </c:pt>
                <c:pt idx="2">
                  <c:v>Lambayeque</c:v>
                </c:pt>
                <c:pt idx="3">
                  <c:v>Cajamarca</c:v>
                </c:pt>
                <c:pt idx="4">
                  <c:v>Tumbes</c:v>
                </c:pt>
              </c:strCache>
            </c:strRef>
          </c:cat>
          <c:val>
            <c:numRef>
              <c:f>Norte!$E$104:$E$108</c:f>
              <c:numCache>
                <c:formatCode>0.0%</c:formatCode>
                <c:ptCount val="5"/>
                <c:pt idx="0">
                  <c:v>0.32438313487695558</c:v>
                </c:pt>
                <c:pt idx="1">
                  <c:v>0.29281999999888952</c:v>
                </c:pt>
                <c:pt idx="2">
                  <c:v>0.17540770366302869</c:v>
                </c:pt>
                <c:pt idx="3">
                  <c:v>0.16630248396997732</c:v>
                </c:pt>
                <c:pt idx="4">
                  <c:v>4.1086677491148804E-2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0.40314844862240479"/>
          <c:y val="0.37522957884783242"/>
          <c:w val="0.23241144443721395"/>
          <c:h val="0.3078987625472796"/>
        </c:manualLayout>
      </c:layout>
      <c:overlay val="0"/>
      <c:txPr>
        <a:bodyPr/>
        <a:lstStyle/>
        <a:p>
          <a:pPr>
            <a:defRPr sz="900">
              <a:latin typeface="Arial Narrow" panose="020B0606020202030204" pitchFamily="34" charset="0"/>
            </a:defRPr>
          </a:pPr>
          <a:endParaRPr lang="es-PE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Macro Región Norte: Crecimiento estimado del PBI regional, 2017</a:t>
            </a:r>
          </a:p>
          <a:p>
            <a:pPr>
              <a:defRPr sz="1000"/>
            </a:pPr>
            <a:r>
              <a:rPr lang="en-US" sz="1000"/>
              <a:t>(Var. %)</a:t>
            </a:r>
          </a:p>
        </c:rich>
      </c:tx>
      <c:layout>
        <c:manualLayout>
          <c:xMode val="edge"/>
          <c:yMode val="edge"/>
          <c:x val="0.11147766323024054"/>
          <c:y val="2.256699242702672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2203046784100444E-2"/>
          <c:y val="0.22481462933418783"/>
          <c:w val="0.87083540330654552"/>
          <c:h val="0.5515201179406700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2">
                <a:lumMod val="40000"/>
                <a:lumOff val="60000"/>
              </a:schemeClr>
            </a:solidFill>
            <a:ln>
              <a:solidFill>
                <a:schemeClr val="accent2"/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800"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Norte!$K$101:$K$105</c:f>
              <c:strCache>
                <c:ptCount val="5"/>
                <c:pt idx="0">
                  <c:v>Tumbes</c:v>
                </c:pt>
                <c:pt idx="1">
                  <c:v>La Libertad</c:v>
                </c:pt>
                <c:pt idx="2">
                  <c:v>Lambayeque</c:v>
                </c:pt>
                <c:pt idx="3">
                  <c:v>Cajamarca</c:v>
                </c:pt>
                <c:pt idx="4">
                  <c:v>Piura</c:v>
                </c:pt>
              </c:strCache>
            </c:strRef>
          </c:cat>
          <c:val>
            <c:numRef>
              <c:f>Norte!$L$101:$L$105</c:f>
              <c:numCache>
                <c:formatCode>0.0%</c:formatCode>
                <c:ptCount val="5"/>
                <c:pt idx="0">
                  <c:v>4.6721942232567759E-2</c:v>
                </c:pt>
                <c:pt idx="1">
                  <c:v>2.4024940631758085E-2</c:v>
                </c:pt>
                <c:pt idx="2">
                  <c:v>1.9007750362596942E-2</c:v>
                </c:pt>
                <c:pt idx="3">
                  <c:v>-5.5792282531796911E-3</c:v>
                </c:pt>
                <c:pt idx="4">
                  <c:v>-7.1562425254128037E-3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364800"/>
        <c:axId val="94366336"/>
      </c:barChart>
      <c:catAx>
        <c:axId val="94364800"/>
        <c:scaling>
          <c:orientation val="minMax"/>
        </c:scaling>
        <c:delete val="0"/>
        <c:axPos val="b"/>
        <c:majorTickMark val="out"/>
        <c:minorTickMark val="none"/>
        <c:tickLblPos val="low"/>
        <c:txPr>
          <a:bodyPr/>
          <a:lstStyle/>
          <a:p>
            <a:pPr>
              <a:defRPr sz="800" b="1">
                <a:latin typeface="Arial Narrow" panose="020B0606020202030204" pitchFamily="34" charset="0"/>
              </a:defRPr>
            </a:pPr>
            <a:endParaRPr lang="es-PE"/>
          </a:p>
        </c:txPr>
        <c:crossAx val="94366336"/>
        <c:crosses val="autoZero"/>
        <c:auto val="1"/>
        <c:lblAlgn val="ctr"/>
        <c:lblOffset val="100"/>
        <c:noMultiLvlLbl val="0"/>
      </c:catAx>
      <c:valAx>
        <c:axId val="94366336"/>
        <c:scaling>
          <c:orientation val="minMax"/>
          <c:max val="5.000000000000001E-2"/>
        </c:scaling>
        <c:delete val="1"/>
        <c:axPos val="l"/>
        <c:numFmt formatCode="0.0%" sourceLinked="1"/>
        <c:majorTickMark val="out"/>
        <c:minorTickMark val="none"/>
        <c:tickLblPos val="nextTo"/>
        <c:crossAx val="943648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3.png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7</xdr:col>
      <xdr:colOff>180975</xdr:colOff>
      <xdr:row>6</xdr:row>
      <xdr:rowOff>137223</xdr:rowOff>
    </xdr:from>
    <xdr:to>
      <xdr:col>11</xdr:col>
      <xdr:colOff>552451</xdr:colOff>
      <xdr:row>22</xdr:row>
      <xdr:rowOff>127795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81550" y="1375473"/>
          <a:ext cx="3000376" cy="30385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161925</xdr:colOff>
      <xdr:row>0</xdr:row>
      <xdr:rowOff>104775</xdr:rowOff>
    </xdr:from>
    <xdr:to>
      <xdr:col>15</xdr:col>
      <xdr:colOff>619125</xdr:colOff>
      <xdr:row>3</xdr:row>
      <xdr:rowOff>66675</xdr:rowOff>
    </xdr:to>
    <xdr:sp macro="" textlink="">
      <xdr:nvSpPr>
        <xdr:cNvPr id="3" name="2 Flecha abajo"/>
        <xdr:cNvSpPr/>
      </xdr:nvSpPr>
      <xdr:spPr>
        <a:xfrm>
          <a:off x="11877675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161925</xdr:colOff>
      <xdr:row>0</xdr:row>
      <xdr:rowOff>104775</xdr:rowOff>
    </xdr:from>
    <xdr:to>
      <xdr:col>15</xdr:col>
      <xdr:colOff>619125</xdr:colOff>
      <xdr:row>3</xdr:row>
      <xdr:rowOff>0</xdr:rowOff>
    </xdr:to>
    <xdr:sp macro="" textlink="">
      <xdr:nvSpPr>
        <xdr:cNvPr id="3" name="2 Flecha abajo"/>
        <xdr:cNvSpPr/>
      </xdr:nvSpPr>
      <xdr:spPr>
        <a:xfrm>
          <a:off x="11877675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161925</xdr:colOff>
      <xdr:row>0</xdr:row>
      <xdr:rowOff>104775</xdr:rowOff>
    </xdr:from>
    <xdr:to>
      <xdr:col>15</xdr:col>
      <xdr:colOff>619125</xdr:colOff>
      <xdr:row>3</xdr:row>
      <xdr:rowOff>0</xdr:rowOff>
    </xdr:to>
    <xdr:sp macro="" textlink="">
      <xdr:nvSpPr>
        <xdr:cNvPr id="3" name="2 Flecha abajo"/>
        <xdr:cNvSpPr/>
      </xdr:nvSpPr>
      <xdr:spPr>
        <a:xfrm>
          <a:off x="11877675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161925</xdr:colOff>
      <xdr:row>0</xdr:row>
      <xdr:rowOff>104775</xdr:rowOff>
    </xdr:from>
    <xdr:to>
      <xdr:col>15</xdr:col>
      <xdr:colOff>619125</xdr:colOff>
      <xdr:row>3</xdr:row>
      <xdr:rowOff>0</xdr:rowOff>
    </xdr:to>
    <xdr:sp macro="" textlink="">
      <xdr:nvSpPr>
        <xdr:cNvPr id="3" name="2 Flecha abajo"/>
        <xdr:cNvSpPr/>
      </xdr:nvSpPr>
      <xdr:spPr>
        <a:xfrm>
          <a:off x="11877675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7</xdr:col>
      <xdr:colOff>247650</xdr:colOff>
      <xdr:row>1</xdr:row>
      <xdr:rowOff>0</xdr:rowOff>
    </xdr:from>
    <xdr:to>
      <xdr:col>8</xdr:col>
      <xdr:colOff>533400</xdr:colOff>
      <xdr:row>6</xdr:row>
      <xdr:rowOff>163536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0" y="190500"/>
          <a:ext cx="1066800" cy="11160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47625</xdr:colOff>
      <xdr:row>27</xdr:row>
      <xdr:rowOff>138112</xdr:rowOff>
    </xdr:from>
    <xdr:to>
      <xdr:col>13</xdr:col>
      <xdr:colOff>761325</xdr:colOff>
      <xdr:row>42</xdr:row>
      <xdr:rowOff>160612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690448</xdr:colOff>
      <xdr:row>63</xdr:row>
      <xdr:rowOff>178086</xdr:rowOff>
    </xdr:from>
    <xdr:to>
      <xdr:col>7</xdr:col>
      <xdr:colOff>615711</xdr:colOff>
      <xdr:row>80</xdr:row>
      <xdr:rowOff>179586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0</xdr:colOff>
      <xdr:row>45</xdr:row>
      <xdr:rowOff>0</xdr:rowOff>
    </xdr:from>
    <xdr:to>
      <xdr:col>15</xdr:col>
      <xdr:colOff>457200</xdr:colOff>
      <xdr:row>47</xdr:row>
      <xdr:rowOff>152400</xdr:rowOff>
    </xdr:to>
    <xdr:sp macro="" textlink="">
      <xdr:nvSpPr>
        <xdr:cNvPr id="15" name="14 Flecha abajo"/>
        <xdr:cNvSpPr/>
      </xdr:nvSpPr>
      <xdr:spPr>
        <a:xfrm>
          <a:off x="11715750" y="8572500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15</xdr:col>
      <xdr:colOff>0</xdr:colOff>
      <xdr:row>4</xdr:row>
      <xdr:rowOff>0</xdr:rowOff>
    </xdr:from>
    <xdr:to>
      <xdr:col>15</xdr:col>
      <xdr:colOff>457200</xdr:colOff>
      <xdr:row>6</xdr:row>
      <xdr:rowOff>152400</xdr:rowOff>
    </xdr:to>
    <xdr:sp macro="" textlink="">
      <xdr:nvSpPr>
        <xdr:cNvPr id="16" name="15 Flecha abajo"/>
        <xdr:cNvSpPr/>
      </xdr:nvSpPr>
      <xdr:spPr>
        <a:xfrm>
          <a:off x="11715750" y="762000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8</xdr:col>
      <xdr:colOff>94623</xdr:colOff>
      <xdr:row>63</xdr:row>
      <xdr:rowOff>155222</xdr:rowOff>
    </xdr:from>
    <xdr:to>
      <xdr:col>14</xdr:col>
      <xdr:colOff>308937</xdr:colOff>
      <xdr:row>83</xdr:row>
      <xdr:rowOff>35902</xdr:rowOff>
    </xdr:to>
    <xdr:graphicFrame macro="">
      <xdr:nvGraphicFramePr>
        <xdr:cNvPr id="14" name="1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216355</xdr:colOff>
      <xdr:row>97</xdr:row>
      <xdr:rowOff>79602</xdr:rowOff>
    </xdr:from>
    <xdr:to>
      <xdr:col>7</xdr:col>
      <xdr:colOff>145598</xdr:colOff>
      <xdr:row>115</xdr:row>
      <xdr:rowOff>170090</xdr:rowOff>
    </xdr:to>
    <xdr:graphicFrame macro="">
      <xdr:nvGraphicFramePr>
        <xdr:cNvPr id="17" name="1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171449</xdr:colOff>
      <xdr:row>97</xdr:row>
      <xdr:rowOff>100011</xdr:rowOff>
    </xdr:from>
    <xdr:to>
      <xdr:col>14</xdr:col>
      <xdr:colOff>104774</xdr:colOff>
      <xdr:row>115</xdr:row>
      <xdr:rowOff>47624</xdr:rowOff>
    </xdr:to>
    <xdr:graphicFrame macro="">
      <xdr:nvGraphicFramePr>
        <xdr:cNvPr id="18" name="1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0.87147</cdr:y>
    </cdr:from>
    <cdr:to>
      <cdr:x>1</cdr:x>
      <cdr:y>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0" y="2509838"/>
          <a:ext cx="5400000" cy="37016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 anchor="ctr"/>
        <a:lstStyle xmlns:a="http://schemas.openxmlformats.org/drawingml/2006/main"/>
        <a:p xmlns:a="http://schemas.openxmlformats.org/drawingml/2006/main">
          <a:r>
            <a:rPr lang="es-PE" sz="700" i="1">
              <a:latin typeface="Arial Narrow" panose="020B0606020202030204" pitchFamily="34" charset="0"/>
            </a:rPr>
            <a:t>* Estimado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700">
              <a:latin typeface="Arial Narrow" panose="020B0606020202030204" pitchFamily="34" charset="0"/>
            </a:rPr>
            <a:t>Fuentes: INEI, BCRP, MEF, MINCETUR, MINEM, MINAG, MTC, SUNAT.                                                                                    </a:t>
          </a:r>
          <a:r>
            <a:rPr lang="es-PE" sz="700">
              <a:effectLst/>
              <a:latin typeface="+mn-lt"/>
              <a:ea typeface="+mn-ea"/>
              <a:cs typeface="+mn-cs"/>
            </a:rPr>
            <a:t>Elaboración: CIE-PERUCÁMARAS </a:t>
          </a:r>
          <a:endParaRPr lang="es-PE" sz="700">
            <a:effectLst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</cdr:x>
      <cdr:y>0.86031</cdr:y>
    </cdr:from>
    <cdr:to>
      <cdr:x>1</cdr:x>
      <cdr:y>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0" y="2787405"/>
          <a:ext cx="5397213" cy="4525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PE" sz="700" i="1">
              <a:latin typeface="Arial Narrow" panose="020B0606020202030204" pitchFamily="34" charset="0"/>
            </a:rPr>
            <a:t>*   Estimado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700" i="1">
              <a:latin typeface="Arial Narrow" panose="020B0606020202030204" pitchFamily="34" charset="0"/>
            </a:rPr>
            <a:t>** Otros servicios incluyen: Electricidad, Alojamiento, Pesca y Otros servicios.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700">
              <a:latin typeface="Arial Narrow" panose="020B0606020202030204" pitchFamily="34" charset="0"/>
            </a:rPr>
            <a:t>Fuentes: INEI, BCRP, MEF, MINCETUR, MINEM, MINAG, MTC, SUNAT.                                                                                    </a:t>
          </a:r>
          <a:r>
            <a:rPr lang="es-PE" sz="700">
              <a:effectLst/>
              <a:latin typeface="+mn-lt"/>
              <a:ea typeface="+mn-ea"/>
              <a:cs typeface="+mn-cs"/>
            </a:rPr>
            <a:t>Elaboración: CIE-PERUCÁMARAS </a:t>
          </a:r>
          <a:endParaRPr lang="es-PE" sz="700">
            <a:effectLst/>
          </a:endParaRPr>
        </a:p>
      </cdr:txBody>
    </cdr:sp>
  </cdr:relSizeAnchor>
  <cdr:relSizeAnchor xmlns:cdr="http://schemas.openxmlformats.org/drawingml/2006/chartDrawing">
    <cdr:from>
      <cdr:x>0.71956</cdr:x>
      <cdr:y>0.77377</cdr:y>
    </cdr:from>
    <cdr:to>
      <cdr:x>0.98097</cdr:x>
      <cdr:y>0.88842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3880289" y="2507004"/>
          <a:ext cx="1409683" cy="3714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PE" sz="800">
              <a:latin typeface="Arial Narrow" panose="020B0606020202030204" pitchFamily="34" charset="0"/>
            </a:rPr>
            <a:t>PBI</a:t>
          </a:r>
          <a:r>
            <a:rPr lang="es-PE" sz="800" baseline="0">
              <a:latin typeface="Arial Narrow" panose="020B0606020202030204" pitchFamily="34" charset="0"/>
            </a:rPr>
            <a:t> Estimado en la Macro Región:</a:t>
          </a:r>
        </a:p>
        <a:p xmlns:a="http://schemas.openxmlformats.org/drawingml/2006/main">
          <a:r>
            <a:rPr lang="es-PE" sz="800" baseline="0">
              <a:latin typeface="Arial Narrow" panose="020B0606020202030204" pitchFamily="34" charset="0"/>
            </a:rPr>
            <a:t>S/ 64,031 </a:t>
          </a:r>
          <a:r>
            <a:rPr lang="es-PE" sz="800" baseline="0">
              <a:solidFill>
                <a:sysClr val="windowText" lastClr="000000"/>
              </a:solidFill>
              <a:latin typeface="Arial Narrow" panose="020B0606020202030204" pitchFamily="34" charset="0"/>
            </a:rPr>
            <a:t>millones</a:t>
          </a:r>
          <a:endParaRPr lang="es-PE" sz="800">
            <a:solidFill>
              <a:sysClr val="windowText" lastClr="000000"/>
            </a:solidFill>
            <a:latin typeface="Arial Narrow" panose="020B0606020202030204" pitchFamily="34" charset="0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</cdr:x>
      <cdr:y>0.88929</cdr:y>
    </cdr:from>
    <cdr:to>
      <cdr:x>1</cdr:x>
      <cdr:y>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0" y="2881313"/>
          <a:ext cx="4320000" cy="3586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PE" sz="700" i="1">
              <a:latin typeface="Arial Narrow" panose="020B0606020202030204" pitchFamily="34" charset="0"/>
            </a:rPr>
            <a:t>*   Estimado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700">
              <a:latin typeface="Arial Narrow" panose="020B0606020202030204" pitchFamily="34" charset="0"/>
            </a:rPr>
            <a:t>Fuentes: INEI, BCRP, MEF, MINCETUR, MINEM, MINAG, MTC, SUNAT.                                                          </a:t>
          </a:r>
          <a:r>
            <a:rPr lang="es-PE" sz="700">
              <a:effectLst/>
              <a:latin typeface="+mn-lt"/>
              <a:ea typeface="+mn-ea"/>
              <a:cs typeface="+mn-cs"/>
            </a:rPr>
            <a:t>Elaboración: CIE-PERUCÁMARAS </a:t>
          </a:r>
          <a:endParaRPr lang="es-PE" sz="700">
            <a:effectLst/>
          </a:endParaRPr>
        </a:p>
      </cdr:txBody>
    </cdr:sp>
  </cdr:relSizeAnchor>
  <cdr:relSizeAnchor xmlns:cdr="http://schemas.openxmlformats.org/drawingml/2006/chartDrawing">
    <cdr:from>
      <cdr:x>0.85617</cdr:x>
      <cdr:y>0.1257</cdr:y>
    </cdr:from>
    <cdr:to>
      <cdr:x>0.93696</cdr:x>
      <cdr:y>0.18505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4195764" y="463903"/>
          <a:ext cx="395913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PE" sz="750">
              <a:latin typeface="Arial Narrow" panose="020B0606020202030204" pitchFamily="34" charset="0"/>
            </a:rPr>
            <a:t>41.2%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</cdr:x>
      <cdr:y>0.88586</cdr:y>
    </cdr:from>
    <cdr:to>
      <cdr:x>1</cdr:x>
      <cdr:y>0.99657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0" y="2870200"/>
          <a:ext cx="4572000" cy="3586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PE" sz="700" i="1">
              <a:latin typeface="Arial Narrow" panose="020B0606020202030204" pitchFamily="34" charset="0"/>
            </a:rPr>
            <a:t>*   Estimado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700">
              <a:latin typeface="Arial Narrow" panose="020B0606020202030204" pitchFamily="34" charset="0"/>
            </a:rPr>
            <a:t>Fuentes: INEI, BCRP, MEF, MINCETUR, MINEM, MINAG, MTC, SUNAT.                                             </a:t>
          </a:r>
          <a:r>
            <a:rPr lang="es-PE" sz="700">
              <a:effectLst/>
              <a:latin typeface="+mn-lt"/>
              <a:ea typeface="+mn-ea"/>
              <a:cs typeface="+mn-cs"/>
            </a:rPr>
            <a:t>Elaboración: CIE-PERUCÁMARAS </a:t>
          </a:r>
          <a:endParaRPr lang="es-PE" sz="700">
            <a:effectLst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</cdr:x>
      <cdr:y>0.85532</cdr:y>
    </cdr:from>
    <cdr:to>
      <cdr:x>1</cdr:x>
      <cdr:y>0.99736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0" y="2346325"/>
          <a:ext cx="4572000" cy="3896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PE" sz="700" i="1">
              <a:latin typeface="Arial Narrow" panose="020B0606020202030204" pitchFamily="34" charset="0"/>
            </a:rPr>
            <a:t>*   Estimado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700">
              <a:latin typeface="Arial Narrow" panose="020B0606020202030204" pitchFamily="34" charset="0"/>
            </a:rPr>
            <a:t>Fuentes: INEI, BCRP, MEF, MINCETUR, MINEM, MINAG, MTC, SUNAT.                                             </a:t>
          </a:r>
          <a:r>
            <a:rPr lang="es-PE" sz="700">
              <a:effectLst/>
              <a:latin typeface="+mn-lt"/>
              <a:ea typeface="+mn-ea"/>
              <a:cs typeface="+mn-cs"/>
            </a:rPr>
            <a:t>Elaboración: CIE-PERUCÁMARAS </a:t>
          </a:r>
          <a:endParaRPr lang="es-PE" sz="700">
            <a:effectLst/>
          </a:endParaRPr>
        </a:p>
      </cdr:txBody>
    </cdr:sp>
  </cdr:relSizeAnchor>
  <cdr:relSizeAnchor xmlns:cdr="http://schemas.openxmlformats.org/drawingml/2006/chartDrawing">
    <cdr:from>
      <cdr:x>0.71959</cdr:x>
      <cdr:y>0.51763</cdr:y>
    </cdr:from>
    <cdr:to>
      <cdr:x>0.91753</cdr:x>
      <cdr:y>0.78843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3324226" y="1747839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PE" sz="1100"/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161925</xdr:colOff>
      <xdr:row>0</xdr:row>
      <xdr:rowOff>104775</xdr:rowOff>
    </xdr:from>
    <xdr:to>
      <xdr:col>15</xdr:col>
      <xdr:colOff>619125</xdr:colOff>
      <xdr:row>3</xdr:row>
      <xdr:rowOff>66675</xdr:rowOff>
    </xdr:to>
    <xdr:sp macro="" textlink="">
      <xdr:nvSpPr>
        <xdr:cNvPr id="3" name="2 Flecha abajo"/>
        <xdr:cNvSpPr/>
      </xdr:nvSpPr>
      <xdr:spPr>
        <a:xfrm>
          <a:off x="11877675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GEE/Carpeta%20IMF/2003/12-2003/Distribuci&#243;n%20Colocacion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ARPETA%20CONSOLIDADA/Deudores%20Bolet&#237;n/DEUDORES%20POR%20TIPO%20DE%20EMPRESA%20Y%20TIPO%20DE%20CR&#201;DITO%20PARA%20EL%20BOLET&#205;N%20LAS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ARPETA%20CONSOLIDADA/Deudores%20Bolet&#237;n/MODIFICACI&#211;N%20WEB%20DEUDORES%20%20%20%20carpetas%20dic%2008-nov%2012/DEUDORES%20POR%20TIPO%20DE%20EMPRESA%20Y%20TIPO%20DE%20CR&#201;DITO%20PARA%20EL%20BOLET&#205;N%20DESDE%20JULIO%20201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Talledo/Mis%20documentos/Jackie/Carpeta%2012-2007/Carpeta%20IMF%20(12-2007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CARPETA%20CONSOLIDADA/MENSUAL/BC-JUNIO/ESTBCJUL.XLW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Gráficos"/>
    </sheetNames>
    <sheetDataSet>
      <sheetData sheetId="0">
        <row r="1">
          <cell r="B1" t="str">
            <v>Cajas Municipales</v>
          </cell>
          <cell r="Q1" t="str">
            <v>Cajas Rurales</v>
          </cell>
          <cell r="AD1" t="str">
            <v>EDPYMEs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udores Dinámica"/>
      <sheetName val="GRUPOS POR TIPO"/>
      <sheetName val="GRUPOS AGREGADO 2"/>
      <sheetName val="B.ESTATAL POR TIPO"/>
      <sheetName val="B. ESTATAL AGREGADO"/>
      <sheetName val="SIST FIN TOTAL POR TIPO"/>
      <sheetName val="SIST FIN TOTAL AGREGADO"/>
      <sheetName val="CONSOLIDADO"/>
    </sheetNames>
    <sheetDataSet>
      <sheetData sheetId="0"/>
      <sheetData sheetId="1">
        <row r="3">
          <cell r="A3">
            <v>1</v>
          </cell>
          <cell r="D3">
            <v>37256</v>
          </cell>
          <cell r="E3">
            <v>37621</v>
          </cell>
          <cell r="F3">
            <v>37986</v>
          </cell>
          <cell r="G3">
            <v>38352</v>
          </cell>
          <cell r="H3">
            <v>38717</v>
          </cell>
          <cell r="I3">
            <v>39082</v>
          </cell>
          <cell r="J3">
            <v>39447</v>
          </cell>
          <cell r="K3">
            <v>39813</v>
          </cell>
          <cell r="L3">
            <v>39844</v>
          </cell>
          <cell r="M3">
            <v>39872</v>
          </cell>
          <cell r="N3">
            <v>39903</v>
          </cell>
          <cell r="O3">
            <v>39933</v>
          </cell>
          <cell r="P3">
            <v>39964</v>
          </cell>
          <cell r="Q3">
            <v>39994</v>
          </cell>
          <cell r="R3">
            <v>40025</v>
          </cell>
          <cell r="S3">
            <v>40056</v>
          </cell>
          <cell r="T3">
            <v>40086</v>
          </cell>
          <cell r="U3">
            <v>40117</v>
          </cell>
          <cell r="V3">
            <v>40147</v>
          </cell>
          <cell r="W3">
            <v>40178</v>
          </cell>
          <cell r="X3">
            <v>40209</v>
          </cell>
          <cell r="Y3">
            <v>40237</v>
          </cell>
          <cell r="Z3">
            <v>40268</v>
          </cell>
          <cell r="AA3">
            <v>40298</v>
          </cell>
          <cell r="AB3">
            <v>40329</v>
          </cell>
          <cell r="AC3">
            <v>40359</v>
          </cell>
          <cell r="AD3">
            <v>40390</v>
          </cell>
          <cell r="AE3">
            <v>40421</v>
          </cell>
          <cell r="AF3">
            <v>40451</v>
          </cell>
          <cell r="AG3">
            <v>40482</v>
          </cell>
          <cell r="AH3">
            <v>40512</v>
          </cell>
          <cell r="AI3">
            <v>40543</v>
          </cell>
          <cell r="AJ3">
            <v>40574</v>
          </cell>
          <cell r="AK3">
            <v>40602</v>
          </cell>
          <cell r="AL3">
            <v>40633</v>
          </cell>
          <cell r="AM3">
            <v>40663</v>
          </cell>
          <cell r="AN3">
            <v>40694</v>
          </cell>
          <cell r="AO3">
            <v>40724</v>
          </cell>
          <cell r="AP3">
            <v>40755</v>
          </cell>
          <cell r="AQ3">
            <v>40786</v>
          </cell>
          <cell r="AR3">
            <v>40816</v>
          </cell>
          <cell r="AS3">
            <v>40847</v>
          </cell>
          <cell r="AT3">
            <v>40877</v>
          </cell>
          <cell r="AU3">
            <v>40908</v>
          </cell>
          <cell r="AV3">
            <v>40939</v>
          </cell>
          <cell r="AW3">
            <v>40968</v>
          </cell>
          <cell r="AX3">
            <v>40999</v>
          </cell>
          <cell r="AY3">
            <v>41029</v>
          </cell>
          <cell r="AZ3">
            <v>41060</v>
          </cell>
          <cell r="BA3">
            <v>41090</v>
          </cell>
          <cell r="BB3">
            <v>41121</v>
          </cell>
          <cell r="BC3">
            <v>41152</v>
          </cell>
          <cell r="BD3">
            <v>41182</v>
          </cell>
          <cell r="BE3">
            <v>41213</v>
          </cell>
          <cell r="BF3">
            <v>41243</v>
          </cell>
          <cell r="BG3">
            <v>41274</v>
          </cell>
          <cell r="BH3">
            <v>41305</v>
          </cell>
          <cell r="BI3">
            <v>41333</v>
          </cell>
          <cell r="BJ3">
            <v>41364</v>
          </cell>
          <cell r="BK3">
            <v>41394</v>
          </cell>
          <cell r="BL3">
            <v>41425</v>
          </cell>
          <cell r="BM3">
            <v>41455</v>
          </cell>
          <cell r="BN3">
            <v>41486</v>
          </cell>
          <cell r="BO3">
            <v>41517</v>
          </cell>
          <cell r="BP3">
            <v>41547</v>
          </cell>
          <cell r="BQ3">
            <v>41578</v>
          </cell>
          <cell r="BR3">
            <v>41608</v>
          </cell>
          <cell r="BS3">
            <v>41639</v>
          </cell>
          <cell r="BT3">
            <v>41670</v>
          </cell>
          <cell r="BU3">
            <v>41698</v>
          </cell>
          <cell r="BV3">
            <v>41729</v>
          </cell>
          <cell r="BW3">
            <v>41759</v>
          </cell>
          <cell r="BX3">
            <v>41790</v>
          </cell>
          <cell r="BY3">
            <v>41820</v>
          </cell>
          <cell r="BZ3">
            <v>41851</v>
          </cell>
          <cell r="CA3">
            <v>41882</v>
          </cell>
          <cell r="CB3">
            <v>41912</v>
          </cell>
          <cell r="CC3">
            <v>41943</v>
          </cell>
          <cell r="CD3">
            <v>41973</v>
          </cell>
          <cell r="CE3">
            <v>42004</v>
          </cell>
          <cell r="CF3">
            <v>42035</v>
          </cell>
          <cell r="CG3">
            <v>42063</v>
          </cell>
          <cell r="CH3">
            <v>42094</v>
          </cell>
          <cell r="CI3">
            <v>42124</v>
          </cell>
          <cell r="CJ3">
            <v>42155</v>
          </cell>
          <cell r="CK3">
            <v>42185</v>
          </cell>
          <cell r="CL3">
            <v>42216</v>
          </cell>
          <cell r="CM3">
            <v>42247</v>
          </cell>
          <cell r="CN3">
            <v>42277</v>
          </cell>
          <cell r="CO3">
            <v>42308</v>
          </cell>
          <cell r="CP3">
            <v>42338</v>
          </cell>
          <cell r="CQ3">
            <v>42369</v>
          </cell>
          <cell r="CR3">
            <v>42400</v>
          </cell>
          <cell r="CS3">
            <v>42429</v>
          </cell>
          <cell r="CT3">
            <v>42460</v>
          </cell>
          <cell r="CU3">
            <v>42490</v>
          </cell>
          <cell r="CV3">
            <v>42521</v>
          </cell>
          <cell r="CW3">
            <v>42551</v>
          </cell>
          <cell r="CX3">
            <v>42582</v>
          </cell>
          <cell r="CY3">
            <v>42613</v>
          </cell>
          <cell r="CZ3">
            <v>42643</v>
          </cell>
        </row>
        <row r="4">
          <cell r="A4">
            <v>2</v>
          </cell>
          <cell r="K4" t="str">
            <v># deudores informados</v>
          </cell>
          <cell r="L4" t="str">
            <v># deudores informados</v>
          </cell>
          <cell r="M4" t="str">
            <v># deudores informados</v>
          </cell>
          <cell r="N4" t="str">
            <v># deudores informados</v>
          </cell>
          <cell r="O4" t="str">
            <v># deudores informados</v>
          </cell>
          <cell r="P4" t="str">
            <v># deudores informados</v>
          </cell>
          <cell r="Q4" t="str">
            <v># deudores informados</v>
          </cell>
          <cell r="R4" t="str">
            <v># deudores informados</v>
          </cell>
        </row>
        <row r="5">
          <cell r="A5">
            <v>3</v>
          </cell>
          <cell r="B5" t="str">
            <v>Arrendamiento financiero</v>
          </cell>
          <cell r="K5" t="str">
            <v/>
          </cell>
          <cell r="L5" t="str">
            <v/>
          </cell>
          <cell r="M5" t="str">
            <v/>
          </cell>
          <cell r="N5" t="str">
            <v/>
          </cell>
          <cell r="O5" t="str">
            <v/>
          </cell>
          <cell r="P5" t="str">
            <v/>
          </cell>
          <cell r="Q5" t="str">
            <v/>
          </cell>
          <cell r="R5" t="str">
            <v/>
          </cell>
        </row>
        <row r="6">
          <cell r="A6">
            <v>4</v>
          </cell>
          <cell r="B6" t="str">
            <v>Arrendamiento financiero</v>
          </cell>
          <cell r="C6" t="str">
            <v>Comercial</v>
          </cell>
          <cell r="K6">
            <v>3953</v>
          </cell>
          <cell r="L6">
            <v>3979</v>
          </cell>
          <cell r="M6">
            <v>3988</v>
          </cell>
          <cell r="N6">
            <v>3966</v>
          </cell>
          <cell r="O6">
            <v>3928</v>
          </cell>
          <cell r="P6">
            <v>3900</v>
          </cell>
          <cell r="Q6">
            <v>3879</v>
          </cell>
          <cell r="R6">
            <v>1951</v>
          </cell>
          <cell r="S6">
            <v>1960</v>
          </cell>
          <cell r="T6">
            <v>1960</v>
          </cell>
          <cell r="U6">
            <v>1975</v>
          </cell>
          <cell r="V6">
            <v>1981</v>
          </cell>
          <cell r="W6">
            <v>1989</v>
          </cell>
          <cell r="X6">
            <v>1990</v>
          </cell>
          <cell r="Y6">
            <v>1988</v>
          </cell>
          <cell r="Z6">
            <v>2000</v>
          </cell>
          <cell r="AA6">
            <v>1985</v>
          </cell>
          <cell r="AB6">
            <v>729</v>
          </cell>
          <cell r="AC6">
            <v>724</v>
          </cell>
        </row>
        <row r="7">
          <cell r="A7">
            <v>5</v>
          </cell>
          <cell r="B7" t="str">
            <v>Arrendamiento financiero</v>
          </cell>
          <cell r="C7" t="str">
            <v>Consumo</v>
          </cell>
          <cell r="K7">
            <v>63</v>
          </cell>
          <cell r="L7">
            <v>63</v>
          </cell>
          <cell r="M7">
            <v>64</v>
          </cell>
          <cell r="N7">
            <v>62</v>
          </cell>
          <cell r="O7">
            <v>65</v>
          </cell>
          <cell r="P7">
            <v>64</v>
          </cell>
          <cell r="Q7">
            <v>63</v>
          </cell>
          <cell r="R7">
            <v>63</v>
          </cell>
          <cell r="S7">
            <v>63</v>
          </cell>
          <cell r="T7">
            <v>62</v>
          </cell>
          <cell r="U7">
            <v>61</v>
          </cell>
          <cell r="V7">
            <v>61</v>
          </cell>
          <cell r="W7">
            <v>59</v>
          </cell>
          <cell r="X7">
            <v>58</v>
          </cell>
          <cell r="Y7">
            <v>55</v>
          </cell>
          <cell r="Z7">
            <v>57</v>
          </cell>
          <cell r="AA7">
            <v>56</v>
          </cell>
        </row>
        <row r="8">
          <cell r="A8">
            <v>6</v>
          </cell>
          <cell r="B8" t="str">
            <v>Arrendamiento financiero</v>
          </cell>
          <cell r="C8" t="str">
            <v>MES</v>
          </cell>
          <cell r="K8">
            <v>16</v>
          </cell>
          <cell r="L8">
            <v>16</v>
          </cell>
          <cell r="M8">
            <v>13</v>
          </cell>
          <cell r="N8">
            <v>13</v>
          </cell>
          <cell r="O8">
            <v>11</v>
          </cell>
          <cell r="P8">
            <v>9</v>
          </cell>
          <cell r="Q8">
            <v>9</v>
          </cell>
          <cell r="R8">
            <v>7</v>
          </cell>
          <cell r="S8">
            <v>8</v>
          </cell>
          <cell r="T8">
            <v>8</v>
          </cell>
          <cell r="U8">
            <v>8</v>
          </cell>
          <cell r="V8">
            <v>8</v>
          </cell>
          <cell r="W8">
            <v>8</v>
          </cell>
          <cell r="X8">
            <v>8</v>
          </cell>
          <cell r="Y8">
            <v>8</v>
          </cell>
          <cell r="Z8">
            <v>8</v>
          </cell>
          <cell r="AA8">
            <v>9</v>
          </cell>
        </row>
        <row r="9">
          <cell r="A9">
            <v>7</v>
          </cell>
          <cell r="B9" t="str">
            <v>Banco</v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</row>
        <row r="10">
          <cell r="A10">
            <v>8</v>
          </cell>
          <cell r="B10" t="str">
            <v>Banco</v>
          </cell>
          <cell r="C10" t="str">
            <v>Comercial</v>
          </cell>
          <cell r="K10">
            <v>79137</v>
          </cell>
          <cell r="L10">
            <v>80013</v>
          </cell>
          <cell r="M10">
            <v>80603</v>
          </cell>
          <cell r="N10">
            <v>81334</v>
          </cell>
          <cell r="O10">
            <v>81150</v>
          </cell>
          <cell r="P10">
            <v>82184</v>
          </cell>
          <cell r="Q10">
            <v>80098</v>
          </cell>
          <cell r="R10">
            <v>80205</v>
          </cell>
          <cell r="S10">
            <v>81174</v>
          </cell>
          <cell r="T10">
            <v>87962</v>
          </cell>
          <cell r="U10">
            <v>88347</v>
          </cell>
          <cell r="V10">
            <v>88565</v>
          </cell>
          <cell r="W10">
            <v>87794</v>
          </cell>
          <cell r="X10">
            <v>88774</v>
          </cell>
          <cell r="Y10">
            <v>89633</v>
          </cell>
          <cell r="Z10">
            <v>89833</v>
          </cell>
          <cell r="AA10">
            <v>90805</v>
          </cell>
          <cell r="AB10">
            <v>91352</v>
          </cell>
          <cell r="AC10">
            <v>91005</v>
          </cell>
        </row>
        <row r="11">
          <cell r="A11">
            <v>9</v>
          </cell>
          <cell r="B11" t="str">
            <v>Banco</v>
          </cell>
          <cell r="C11" t="str">
            <v>Consumo</v>
          </cell>
          <cell r="K11">
            <v>2356690</v>
          </cell>
          <cell r="L11">
            <v>2219881</v>
          </cell>
          <cell r="M11">
            <v>2235153</v>
          </cell>
          <cell r="N11">
            <v>2236817</v>
          </cell>
          <cell r="O11">
            <v>2095270</v>
          </cell>
          <cell r="P11">
            <v>2114234</v>
          </cell>
          <cell r="Q11">
            <v>2131560</v>
          </cell>
          <cell r="R11">
            <v>2143776</v>
          </cell>
          <cell r="S11">
            <v>2063637</v>
          </cell>
          <cell r="T11">
            <v>2151474</v>
          </cell>
          <cell r="U11">
            <v>2157358</v>
          </cell>
          <cell r="V11">
            <v>2166906</v>
          </cell>
          <cell r="W11">
            <v>2183308</v>
          </cell>
          <cell r="X11">
            <v>2188591</v>
          </cell>
          <cell r="Y11">
            <v>2195681</v>
          </cell>
          <cell r="Z11">
            <v>2198719</v>
          </cell>
          <cell r="AA11">
            <v>2216535</v>
          </cell>
          <cell r="AB11">
            <v>2230798</v>
          </cell>
          <cell r="AC11">
            <v>2239495</v>
          </cell>
        </row>
        <row r="12">
          <cell r="A12">
            <v>10</v>
          </cell>
          <cell r="B12" t="str">
            <v>Banco</v>
          </cell>
          <cell r="C12" t="str">
            <v>Hipotecario</v>
          </cell>
          <cell r="K12">
            <v>113027</v>
          </cell>
          <cell r="L12">
            <v>112931</v>
          </cell>
          <cell r="M12">
            <v>113649</v>
          </cell>
          <cell r="N12">
            <v>114530</v>
          </cell>
          <cell r="O12">
            <v>115323</v>
          </cell>
          <cell r="P12">
            <v>116158</v>
          </cell>
          <cell r="Q12">
            <v>116894</v>
          </cell>
          <cell r="R12">
            <v>117820</v>
          </cell>
          <cell r="S12">
            <v>118597</v>
          </cell>
          <cell r="T12">
            <v>119757</v>
          </cell>
          <cell r="U12">
            <v>120639</v>
          </cell>
          <cell r="V12">
            <v>121681</v>
          </cell>
          <cell r="W12">
            <v>122586</v>
          </cell>
          <cell r="X12">
            <v>123401</v>
          </cell>
          <cell r="Y12">
            <v>124282</v>
          </cell>
          <cell r="Z12">
            <v>125610</v>
          </cell>
          <cell r="AA12">
            <v>127282</v>
          </cell>
          <cell r="AB12">
            <v>128364</v>
          </cell>
          <cell r="AC12">
            <v>129601</v>
          </cell>
        </row>
        <row r="13">
          <cell r="A13">
            <v>11</v>
          </cell>
          <cell r="B13" t="str">
            <v>Banco</v>
          </cell>
          <cell r="C13" t="str">
            <v>MES</v>
          </cell>
          <cell r="K13">
            <v>495225</v>
          </cell>
          <cell r="L13">
            <v>443197</v>
          </cell>
          <cell r="M13">
            <v>450161</v>
          </cell>
          <cell r="N13">
            <v>455033</v>
          </cell>
          <cell r="O13">
            <v>439516</v>
          </cell>
          <cell r="P13">
            <v>441264</v>
          </cell>
          <cell r="Q13">
            <v>439926</v>
          </cell>
          <cell r="R13">
            <v>442529</v>
          </cell>
          <cell r="S13">
            <v>494428</v>
          </cell>
          <cell r="T13">
            <v>437278</v>
          </cell>
          <cell r="U13">
            <v>437140</v>
          </cell>
          <cell r="V13">
            <v>436444</v>
          </cell>
          <cell r="W13">
            <v>432956</v>
          </cell>
          <cell r="X13">
            <v>432610</v>
          </cell>
          <cell r="Y13">
            <v>437826</v>
          </cell>
          <cell r="Z13">
            <v>441899</v>
          </cell>
          <cell r="AA13">
            <v>447060</v>
          </cell>
          <cell r="AB13">
            <v>450193</v>
          </cell>
          <cell r="AC13">
            <v>454608</v>
          </cell>
        </row>
        <row r="14">
          <cell r="A14">
            <v>12</v>
          </cell>
          <cell r="B14" t="str">
            <v>Caja municipal</v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  <cell r="O14" t="str">
            <v/>
          </cell>
          <cell r="P14" t="str">
            <v/>
          </cell>
          <cell r="Q14" t="str">
            <v/>
          </cell>
          <cell r="R14" t="str">
            <v/>
          </cell>
        </row>
        <row r="15">
          <cell r="A15">
            <v>13</v>
          </cell>
          <cell r="B15" t="str">
            <v>Caja municipal</v>
          </cell>
          <cell r="C15" t="str">
            <v>Comercial</v>
          </cell>
          <cell r="K15">
            <v>12886</v>
          </cell>
          <cell r="L15">
            <v>13132</v>
          </cell>
          <cell r="M15">
            <v>13303</v>
          </cell>
          <cell r="N15">
            <v>13509</v>
          </cell>
          <cell r="O15">
            <v>14014</v>
          </cell>
          <cell r="P15">
            <v>14472</v>
          </cell>
          <cell r="Q15">
            <v>14776</v>
          </cell>
          <cell r="R15">
            <v>15287</v>
          </cell>
          <cell r="S15">
            <v>15699</v>
          </cell>
          <cell r="T15">
            <v>16174</v>
          </cell>
          <cell r="U15">
            <v>16679</v>
          </cell>
          <cell r="V15">
            <v>17264</v>
          </cell>
          <cell r="W15">
            <v>17727</v>
          </cell>
          <cell r="X15">
            <v>18071</v>
          </cell>
          <cell r="Y15">
            <v>18436</v>
          </cell>
          <cell r="Z15">
            <v>18772</v>
          </cell>
          <cell r="AA15">
            <v>19258</v>
          </cell>
          <cell r="AB15">
            <v>19709</v>
          </cell>
          <cell r="AC15">
            <v>20383</v>
          </cell>
        </row>
        <row r="16">
          <cell r="A16">
            <v>14</v>
          </cell>
          <cell r="B16" t="str">
            <v>Caja municipal</v>
          </cell>
          <cell r="C16" t="str">
            <v>Consumo</v>
          </cell>
          <cell r="K16">
            <v>302990</v>
          </cell>
          <cell r="L16">
            <v>305107</v>
          </cell>
          <cell r="M16">
            <v>307215</v>
          </cell>
          <cell r="N16">
            <v>310638</v>
          </cell>
          <cell r="O16">
            <v>312313</v>
          </cell>
          <cell r="P16">
            <v>313150</v>
          </cell>
          <cell r="Q16">
            <v>314141</v>
          </cell>
          <cell r="R16">
            <v>313472</v>
          </cell>
          <cell r="S16">
            <v>312997</v>
          </cell>
          <cell r="T16">
            <v>313646</v>
          </cell>
          <cell r="U16">
            <v>315576</v>
          </cell>
          <cell r="V16">
            <v>315855</v>
          </cell>
          <cell r="W16">
            <v>310675</v>
          </cell>
          <cell r="X16">
            <v>310083</v>
          </cell>
          <cell r="Y16">
            <v>311839</v>
          </cell>
          <cell r="Z16">
            <v>313827</v>
          </cell>
          <cell r="AA16">
            <v>315194</v>
          </cell>
          <cell r="AB16">
            <v>316895</v>
          </cell>
          <cell r="AC16">
            <v>316479</v>
          </cell>
        </row>
        <row r="17">
          <cell r="A17">
            <v>15</v>
          </cell>
          <cell r="B17" t="str">
            <v>Caja municipal</v>
          </cell>
          <cell r="C17" t="str">
            <v>Hipotecario</v>
          </cell>
          <cell r="K17">
            <v>4164</v>
          </cell>
          <cell r="L17">
            <v>4200</v>
          </cell>
          <cell r="M17">
            <v>4249</v>
          </cell>
          <cell r="N17">
            <v>4289</v>
          </cell>
          <cell r="O17">
            <v>4347</v>
          </cell>
          <cell r="P17">
            <v>4395</v>
          </cell>
          <cell r="Q17">
            <v>4458</v>
          </cell>
          <cell r="R17">
            <v>4530</v>
          </cell>
          <cell r="S17">
            <v>4596</v>
          </cell>
          <cell r="T17">
            <v>4667</v>
          </cell>
          <cell r="U17">
            <v>4732</v>
          </cell>
          <cell r="V17">
            <v>4809</v>
          </cell>
          <cell r="W17">
            <v>4920</v>
          </cell>
          <cell r="X17">
            <v>4969</v>
          </cell>
          <cell r="Y17">
            <v>5032</v>
          </cell>
          <cell r="Z17">
            <v>5113</v>
          </cell>
          <cell r="AA17">
            <v>5221</v>
          </cell>
          <cell r="AB17">
            <v>5318</v>
          </cell>
          <cell r="AC17">
            <v>5415</v>
          </cell>
        </row>
        <row r="18">
          <cell r="A18">
            <v>16</v>
          </cell>
          <cell r="B18" t="str">
            <v>Caja municipal</v>
          </cell>
          <cell r="C18" t="str">
            <v>MES</v>
          </cell>
          <cell r="K18">
            <v>459772</v>
          </cell>
          <cell r="L18">
            <v>465101</v>
          </cell>
          <cell r="M18">
            <v>472537</v>
          </cell>
          <cell r="N18">
            <v>479749</v>
          </cell>
          <cell r="O18">
            <v>486916</v>
          </cell>
          <cell r="P18">
            <v>492777</v>
          </cell>
          <cell r="Q18">
            <v>496450</v>
          </cell>
          <cell r="R18">
            <v>503357</v>
          </cell>
          <cell r="S18">
            <v>508523</v>
          </cell>
          <cell r="T18">
            <v>513314</v>
          </cell>
          <cell r="U18">
            <v>518853</v>
          </cell>
          <cell r="V18">
            <v>524357</v>
          </cell>
          <cell r="W18">
            <v>524276</v>
          </cell>
          <cell r="X18">
            <v>525459</v>
          </cell>
          <cell r="Y18">
            <v>529703</v>
          </cell>
          <cell r="Z18">
            <v>530861</v>
          </cell>
          <cell r="AA18">
            <v>535179</v>
          </cell>
          <cell r="AB18">
            <v>539636</v>
          </cell>
          <cell r="AC18">
            <v>539462</v>
          </cell>
        </row>
        <row r="19">
          <cell r="A19">
            <v>17</v>
          </cell>
          <cell r="B19" t="str">
            <v>Caja rural</v>
          </cell>
          <cell r="K19" t="str">
            <v/>
          </cell>
          <cell r="L19" t="str">
            <v/>
          </cell>
          <cell r="M19" t="str">
            <v/>
          </cell>
          <cell r="N19" t="str">
            <v/>
          </cell>
          <cell r="O19" t="str">
            <v/>
          </cell>
          <cell r="P19" t="str">
            <v/>
          </cell>
          <cell r="Q19" t="str">
            <v/>
          </cell>
          <cell r="R19" t="str">
            <v/>
          </cell>
        </row>
        <row r="20">
          <cell r="A20">
            <v>18</v>
          </cell>
          <cell r="B20" t="str">
            <v>Caja rural</v>
          </cell>
          <cell r="C20" t="str">
            <v>Comercial</v>
          </cell>
          <cell r="K20">
            <v>1690</v>
          </cell>
          <cell r="L20">
            <v>1721</v>
          </cell>
          <cell r="M20">
            <v>1728</v>
          </cell>
          <cell r="N20">
            <v>1746</v>
          </cell>
          <cell r="O20">
            <v>1797</v>
          </cell>
          <cell r="P20">
            <v>1822</v>
          </cell>
          <cell r="Q20">
            <v>1870</v>
          </cell>
          <cell r="R20">
            <v>1937</v>
          </cell>
          <cell r="S20">
            <v>2015</v>
          </cell>
          <cell r="T20">
            <v>2031</v>
          </cell>
          <cell r="U20">
            <v>2069</v>
          </cell>
          <cell r="V20">
            <v>2296</v>
          </cell>
          <cell r="W20">
            <v>2369</v>
          </cell>
          <cell r="X20">
            <v>2402</v>
          </cell>
          <cell r="Y20">
            <v>2457</v>
          </cell>
          <cell r="Z20">
            <v>2576</v>
          </cell>
          <cell r="AA20">
            <v>2768</v>
          </cell>
          <cell r="AB20">
            <v>2788</v>
          </cell>
          <cell r="AC20">
            <v>2977</v>
          </cell>
        </row>
        <row r="21">
          <cell r="A21">
            <v>19</v>
          </cell>
          <cell r="B21" t="str">
            <v>Caja rural</v>
          </cell>
          <cell r="C21" t="str">
            <v>Consumo</v>
          </cell>
          <cell r="K21">
            <v>61840</v>
          </cell>
          <cell r="L21">
            <v>62151</v>
          </cell>
          <cell r="M21">
            <v>62828</v>
          </cell>
          <cell r="N21">
            <v>63558</v>
          </cell>
          <cell r="O21">
            <v>63977</v>
          </cell>
          <cell r="P21">
            <v>64241</v>
          </cell>
          <cell r="Q21">
            <v>64600</v>
          </cell>
          <cell r="R21">
            <v>64305</v>
          </cell>
          <cell r="S21">
            <v>64427</v>
          </cell>
          <cell r="T21">
            <v>65034</v>
          </cell>
          <cell r="U21">
            <v>65416</v>
          </cell>
          <cell r="V21">
            <v>65439</v>
          </cell>
          <cell r="W21">
            <v>65196</v>
          </cell>
          <cell r="X21">
            <v>65206</v>
          </cell>
          <cell r="Y21">
            <v>65550</v>
          </cell>
          <cell r="Z21">
            <v>66236</v>
          </cell>
          <cell r="AA21">
            <v>67127</v>
          </cell>
          <cell r="AB21">
            <v>67678</v>
          </cell>
          <cell r="AC21">
            <v>67002</v>
          </cell>
        </row>
        <row r="22">
          <cell r="A22">
            <v>20</v>
          </cell>
          <cell r="B22" t="str">
            <v>Caja rural</v>
          </cell>
          <cell r="C22" t="str">
            <v>Hipotecario</v>
          </cell>
          <cell r="K22">
            <v>1036</v>
          </cell>
          <cell r="L22">
            <v>1049</v>
          </cell>
          <cell r="M22">
            <v>1049</v>
          </cell>
          <cell r="N22">
            <v>1050</v>
          </cell>
          <cell r="O22">
            <v>1068</v>
          </cell>
          <cell r="P22">
            <v>1080</v>
          </cell>
          <cell r="Q22">
            <v>1084</v>
          </cell>
          <cell r="R22">
            <v>1089</v>
          </cell>
          <cell r="S22">
            <v>1092</v>
          </cell>
          <cell r="T22">
            <v>1098</v>
          </cell>
          <cell r="U22">
            <v>1113</v>
          </cell>
          <cell r="V22">
            <v>1151</v>
          </cell>
          <cell r="W22">
            <v>1198</v>
          </cell>
          <cell r="X22">
            <v>1219</v>
          </cell>
          <cell r="Y22">
            <v>1240</v>
          </cell>
          <cell r="Z22">
            <v>1276</v>
          </cell>
          <cell r="AA22">
            <v>1303</v>
          </cell>
          <cell r="AB22">
            <v>1338</v>
          </cell>
          <cell r="AC22">
            <v>1361</v>
          </cell>
        </row>
        <row r="23">
          <cell r="A23">
            <v>21</v>
          </cell>
          <cell r="B23" t="str">
            <v>Caja rural</v>
          </cell>
          <cell r="C23" t="str">
            <v>MES</v>
          </cell>
          <cell r="K23">
            <v>130337</v>
          </cell>
          <cell r="L23">
            <v>137772</v>
          </cell>
          <cell r="M23">
            <v>141772</v>
          </cell>
          <cell r="N23">
            <v>146066</v>
          </cell>
          <cell r="O23">
            <v>149368</v>
          </cell>
          <cell r="P23">
            <v>152317</v>
          </cell>
          <cell r="Q23">
            <v>154216</v>
          </cell>
          <cell r="R23">
            <v>155038</v>
          </cell>
          <cell r="S23">
            <v>156957</v>
          </cell>
          <cell r="T23">
            <v>159630</v>
          </cell>
          <cell r="U23">
            <v>163313</v>
          </cell>
          <cell r="V23">
            <v>166207</v>
          </cell>
          <cell r="W23">
            <v>168502</v>
          </cell>
          <cell r="X23">
            <v>170006</v>
          </cell>
          <cell r="Y23">
            <v>172257</v>
          </cell>
          <cell r="Z23">
            <v>175726</v>
          </cell>
          <cell r="AA23">
            <v>177696</v>
          </cell>
          <cell r="AB23">
            <v>180259</v>
          </cell>
          <cell r="AC23">
            <v>179371</v>
          </cell>
        </row>
        <row r="24">
          <cell r="A24">
            <v>22</v>
          </cell>
          <cell r="B24" t="str">
            <v>Edpyme</v>
          </cell>
          <cell r="K24" t="str">
            <v/>
          </cell>
          <cell r="L24" t="str">
            <v/>
          </cell>
          <cell r="M24" t="str">
            <v/>
          </cell>
          <cell r="N24" t="str">
            <v/>
          </cell>
          <cell r="O24" t="str">
            <v/>
          </cell>
          <cell r="P24" t="str">
            <v/>
          </cell>
          <cell r="Q24" t="str">
            <v/>
          </cell>
          <cell r="R24" t="str">
            <v/>
          </cell>
        </row>
        <row r="25">
          <cell r="A25">
            <v>23</v>
          </cell>
          <cell r="B25" t="str">
            <v>Edpyme</v>
          </cell>
          <cell r="C25" t="str">
            <v>Comercial</v>
          </cell>
          <cell r="K25">
            <v>2826</v>
          </cell>
          <cell r="L25">
            <v>2874</v>
          </cell>
          <cell r="M25">
            <v>2856</v>
          </cell>
          <cell r="N25">
            <v>2904</v>
          </cell>
          <cell r="O25">
            <v>2902</v>
          </cell>
          <cell r="P25">
            <v>2943</v>
          </cell>
          <cell r="Q25">
            <v>3070</v>
          </cell>
          <cell r="R25">
            <v>3141</v>
          </cell>
          <cell r="S25">
            <v>3378</v>
          </cell>
          <cell r="T25">
            <v>2206</v>
          </cell>
          <cell r="U25">
            <v>2327</v>
          </cell>
          <cell r="V25">
            <v>2346</v>
          </cell>
          <cell r="W25">
            <v>2496</v>
          </cell>
          <cell r="X25">
            <v>2553</v>
          </cell>
          <cell r="Y25">
            <v>2619</v>
          </cell>
          <cell r="Z25">
            <v>2617</v>
          </cell>
          <cell r="AA25">
            <v>2806</v>
          </cell>
          <cell r="AB25">
            <v>2848</v>
          </cell>
          <cell r="AC25">
            <v>2814</v>
          </cell>
        </row>
        <row r="26">
          <cell r="A26">
            <v>24</v>
          </cell>
          <cell r="B26" t="str">
            <v>Edpyme</v>
          </cell>
          <cell r="C26" t="str">
            <v>Consumo</v>
          </cell>
          <cell r="K26">
            <v>143729</v>
          </cell>
          <cell r="L26">
            <v>145068</v>
          </cell>
          <cell r="M26">
            <v>146543</v>
          </cell>
          <cell r="N26">
            <v>145979</v>
          </cell>
          <cell r="O26">
            <v>146793</v>
          </cell>
          <cell r="P26">
            <v>150069</v>
          </cell>
          <cell r="Q26">
            <v>145760</v>
          </cell>
          <cell r="R26">
            <v>148394</v>
          </cell>
          <cell r="S26">
            <v>192640</v>
          </cell>
          <cell r="T26">
            <v>126098</v>
          </cell>
          <cell r="U26">
            <v>128859</v>
          </cell>
          <cell r="V26">
            <v>128521</v>
          </cell>
          <cell r="W26">
            <v>136845</v>
          </cell>
          <cell r="X26">
            <v>137294</v>
          </cell>
          <cell r="Y26">
            <v>138650</v>
          </cell>
          <cell r="Z26">
            <v>140368</v>
          </cell>
          <cell r="AA26">
            <v>31139</v>
          </cell>
          <cell r="AB26">
            <v>32229</v>
          </cell>
          <cell r="AC26">
            <v>33437</v>
          </cell>
        </row>
        <row r="27">
          <cell r="A27">
            <v>25</v>
          </cell>
          <cell r="B27" t="str">
            <v>Edpyme</v>
          </cell>
          <cell r="C27" t="str">
            <v>Hipotecario</v>
          </cell>
          <cell r="K27">
            <v>591</v>
          </cell>
          <cell r="L27">
            <v>652</v>
          </cell>
          <cell r="M27">
            <v>652</v>
          </cell>
          <cell r="N27">
            <v>670</v>
          </cell>
          <cell r="O27">
            <v>689</v>
          </cell>
          <cell r="P27">
            <v>713</v>
          </cell>
          <cell r="Q27">
            <v>725</v>
          </cell>
          <cell r="R27">
            <v>749</v>
          </cell>
          <cell r="S27">
            <v>1011</v>
          </cell>
          <cell r="T27">
            <v>636</v>
          </cell>
          <cell r="U27">
            <v>668</v>
          </cell>
          <cell r="V27">
            <v>682</v>
          </cell>
          <cell r="W27">
            <v>695</v>
          </cell>
          <cell r="X27">
            <v>716</v>
          </cell>
          <cell r="Y27">
            <v>746</v>
          </cell>
          <cell r="Z27">
            <v>762</v>
          </cell>
          <cell r="AA27">
            <v>787</v>
          </cell>
          <cell r="AB27">
            <v>806</v>
          </cell>
          <cell r="AC27">
            <v>834</v>
          </cell>
        </row>
        <row r="28">
          <cell r="A28">
            <v>26</v>
          </cell>
          <cell r="B28" t="str">
            <v>Edpyme</v>
          </cell>
          <cell r="C28" t="str">
            <v>MES</v>
          </cell>
          <cell r="K28">
            <v>190042</v>
          </cell>
          <cell r="L28">
            <v>193132</v>
          </cell>
          <cell r="M28">
            <v>197193</v>
          </cell>
          <cell r="N28">
            <v>200437</v>
          </cell>
          <cell r="O28">
            <v>204406</v>
          </cell>
          <cell r="P28">
            <v>208020</v>
          </cell>
          <cell r="Q28">
            <v>209479</v>
          </cell>
          <cell r="R28">
            <v>211337</v>
          </cell>
          <cell r="S28">
            <v>360556</v>
          </cell>
          <cell r="T28">
            <v>119444</v>
          </cell>
          <cell r="U28">
            <v>132529</v>
          </cell>
          <cell r="V28">
            <v>139489</v>
          </cell>
          <cell r="W28">
            <v>139864</v>
          </cell>
          <cell r="X28">
            <v>140846</v>
          </cell>
          <cell r="Y28">
            <v>141203</v>
          </cell>
          <cell r="Z28">
            <v>142575</v>
          </cell>
          <cell r="AA28">
            <v>144351</v>
          </cell>
          <cell r="AB28">
            <v>144715</v>
          </cell>
          <cell r="AC28">
            <v>144470</v>
          </cell>
        </row>
        <row r="29">
          <cell r="A29">
            <v>27</v>
          </cell>
          <cell r="B29" t="str">
            <v>Financiera</v>
          </cell>
          <cell r="K29" t="str">
            <v/>
          </cell>
          <cell r="L29" t="str">
            <v/>
          </cell>
          <cell r="M29" t="str">
            <v/>
          </cell>
          <cell r="N29" t="str">
            <v/>
          </cell>
          <cell r="O29" t="str">
            <v/>
          </cell>
          <cell r="P29" t="str">
            <v/>
          </cell>
          <cell r="Q29" t="str">
            <v/>
          </cell>
          <cell r="R29" t="str">
            <v/>
          </cell>
        </row>
        <row r="30">
          <cell r="A30">
            <v>28</v>
          </cell>
          <cell r="B30" t="str">
            <v>Financiera</v>
          </cell>
          <cell r="C30" t="str">
            <v>Comercial</v>
          </cell>
          <cell r="K30">
            <v>253</v>
          </cell>
          <cell r="L30">
            <v>1062</v>
          </cell>
          <cell r="M30">
            <v>1107</v>
          </cell>
          <cell r="N30">
            <v>1086</v>
          </cell>
          <cell r="O30">
            <v>1057</v>
          </cell>
          <cell r="P30">
            <v>991</v>
          </cell>
          <cell r="Q30">
            <v>912</v>
          </cell>
          <cell r="R30">
            <v>847</v>
          </cell>
          <cell r="S30">
            <v>213</v>
          </cell>
          <cell r="T30">
            <v>2127</v>
          </cell>
          <cell r="U30">
            <v>2106</v>
          </cell>
          <cell r="V30">
            <v>2107</v>
          </cell>
          <cell r="W30">
            <v>2273</v>
          </cell>
          <cell r="X30">
            <v>2223</v>
          </cell>
          <cell r="Y30">
            <v>2192</v>
          </cell>
          <cell r="Z30">
            <v>2327</v>
          </cell>
          <cell r="AA30">
            <v>2307</v>
          </cell>
          <cell r="AB30">
            <v>3637</v>
          </cell>
          <cell r="AC30">
            <v>3665</v>
          </cell>
        </row>
        <row r="31">
          <cell r="A31">
            <v>29</v>
          </cell>
          <cell r="B31" t="str">
            <v>Financiera</v>
          </cell>
          <cell r="C31" t="str">
            <v>Consumo</v>
          </cell>
          <cell r="K31">
            <v>192084</v>
          </cell>
          <cell r="L31">
            <v>600773</v>
          </cell>
          <cell r="M31">
            <v>591880</v>
          </cell>
          <cell r="N31">
            <v>578250</v>
          </cell>
          <cell r="O31">
            <v>866640</v>
          </cell>
          <cell r="P31">
            <v>855592</v>
          </cell>
          <cell r="Q31">
            <v>834777</v>
          </cell>
          <cell r="R31">
            <v>811146</v>
          </cell>
          <cell r="S31">
            <v>1081250</v>
          </cell>
          <cell r="T31">
            <v>816823</v>
          </cell>
          <cell r="U31">
            <v>805034</v>
          </cell>
          <cell r="V31">
            <v>795387</v>
          </cell>
          <cell r="W31">
            <v>791285</v>
          </cell>
          <cell r="X31">
            <v>775200</v>
          </cell>
          <cell r="Y31">
            <v>768402</v>
          </cell>
          <cell r="Z31">
            <v>763580</v>
          </cell>
          <cell r="AA31">
            <v>862983</v>
          </cell>
          <cell r="AB31">
            <v>872733</v>
          </cell>
          <cell r="AC31">
            <v>886921</v>
          </cell>
        </row>
        <row r="32">
          <cell r="A32">
            <v>30</v>
          </cell>
          <cell r="B32" t="str">
            <v>Financiera</v>
          </cell>
          <cell r="C32" t="str">
            <v>Hipotecario</v>
          </cell>
          <cell r="K32">
            <v>1308</v>
          </cell>
          <cell r="L32">
            <v>2205</v>
          </cell>
          <cell r="M32">
            <v>2227</v>
          </cell>
          <cell r="N32">
            <v>2261</v>
          </cell>
          <cell r="O32">
            <v>2293</v>
          </cell>
          <cell r="P32">
            <v>2333</v>
          </cell>
          <cell r="Q32">
            <v>2381</v>
          </cell>
          <cell r="R32">
            <v>2394</v>
          </cell>
          <cell r="S32">
            <v>2287</v>
          </cell>
          <cell r="T32">
            <v>2617</v>
          </cell>
          <cell r="U32">
            <v>2672</v>
          </cell>
          <cell r="V32">
            <v>2730</v>
          </cell>
          <cell r="W32">
            <v>2766</v>
          </cell>
          <cell r="X32">
            <v>2809</v>
          </cell>
          <cell r="Y32">
            <v>2852</v>
          </cell>
          <cell r="Z32">
            <v>2902</v>
          </cell>
          <cell r="AA32">
            <v>2953</v>
          </cell>
          <cell r="AB32">
            <v>3007</v>
          </cell>
          <cell r="AC32">
            <v>1816</v>
          </cell>
        </row>
        <row r="33">
          <cell r="A33">
            <v>31</v>
          </cell>
          <cell r="B33" t="str">
            <v>Financiera</v>
          </cell>
          <cell r="C33" t="str">
            <v>MES</v>
          </cell>
          <cell r="K33">
            <v>158671</v>
          </cell>
          <cell r="L33">
            <v>240292</v>
          </cell>
          <cell r="M33">
            <v>240694</v>
          </cell>
          <cell r="N33">
            <v>239715</v>
          </cell>
          <cell r="O33">
            <v>249565</v>
          </cell>
          <cell r="P33">
            <v>245067</v>
          </cell>
          <cell r="Q33">
            <v>240461</v>
          </cell>
          <cell r="R33">
            <v>238044</v>
          </cell>
          <cell r="S33">
            <v>11044</v>
          </cell>
          <cell r="T33">
            <v>338049</v>
          </cell>
          <cell r="U33">
            <v>344690</v>
          </cell>
          <cell r="V33">
            <v>350801</v>
          </cell>
          <cell r="W33">
            <v>354524</v>
          </cell>
          <cell r="X33">
            <v>358036</v>
          </cell>
          <cell r="Y33">
            <v>362980</v>
          </cell>
          <cell r="Z33">
            <v>367915</v>
          </cell>
          <cell r="AA33">
            <v>373940</v>
          </cell>
          <cell r="AB33">
            <v>378317</v>
          </cell>
          <cell r="AC33">
            <v>380734</v>
          </cell>
        </row>
      </sheetData>
      <sheetData sheetId="2">
        <row r="3">
          <cell r="A3">
            <v>1</v>
          </cell>
          <cell r="C3">
            <v>37256</v>
          </cell>
          <cell r="D3">
            <v>37621</v>
          </cell>
          <cell r="E3">
            <v>37986</v>
          </cell>
          <cell r="F3">
            <v>38352</v>
          </cell>
          <cell r="G3">
            <v>38717</v>
          </cell>
          <cell r="H3">
            <v>39082</v>
          </cell>
          <cell r="I3">
            <v>39447</v>
          </cell>
          <cell r="J3">
            <v>39813</v>
          </cell>
          <cell r="K3">
            <v>39844</v>
          </cell>
          <cell r="L3">
            <v>39872</v>
          </cell>
          <cell r="M3">
            <v>39903</v>
          </cell>
          <cell r="N3">
            <v>39933</v>
          </cell>
          <cell r="O3">
            <v>39964</v>
          </cell>
          <cell r="P3">
            <v>39994</v>
          </cell>
          <cell r="Q3">
            <v>40025</v>
          </cell>
          <cell r="R3">
            <v>40056</v>
          </cell>
          <cell r="S3">
            <v>40086</v>
          </cell>
          <cell r="T3">
            <v>40117</v>
          </cell>
          <cell r="U3">
            <v>40147</v>
          </cell>
          <cell r="V3">
            <v>40178</v>
          </cell>
          <cell r="W3">
            <v>40209</v>
          </cell>
          <cell r="X3">
            <v>40237</v>
          </cell>
          <cell r="Y3">
            <v>40268</v>
          </cell>
          <cell r="Z3">
            <v>40298</v>
          </cell>
          <cell r="AA3">
            <v>40329</v>
          </cell>
          <cell r="AB3">
            <v>40359</v>
          </cell>
          <cell r="AC3">
            <v>40390</v>
          </cell>
          <cell r="AD3">
            <v>40421</v>
          </cell>
          <cell r="AE3">
            <v>40451</v>
          </cell>
          <cell r="AF3">
            <v>40482</v>
          </cell>
          <cell r="AG3">
            <v>40512</v>
          </cell>
          <cell r="AH3">
            <v>40543</v>
          </cell>
          <cell r="AI3">
            <v>40574</v>
          </cell>
          <cell r="AJ3">
            <v>40602</v>
          </cell>
          <cell r="AK3">
            <v>40633</v>
          </cell>
          <cell r="AL3">
            <v>40663</v>
          </cell>
          <cell r="AM3">
            <v>40694</v>
          </cell>
          <cell r="AN3">
            <v>40724</v>
          </cell>
          <cell r="AO3">
            <v>40755</v>
          </cell>
          <cell r="AP3">
            <v>40786</v>
          </cell>
          <cell r="AQ3">
            <v>40816</v>
          </cell>
          <cell r="AR3">
            <v>40847</v>
          </cell>
          <cell r="AS3">
            <v>40877</v>
          </cell>
          <cell r="AT3">
            <v>40908</v>
          </cell>
          <cell r="AU3">
            <v>40939</v>
          </cell>
          <cell r="AV3">
            <v>40968</v>
          </cell>
          <cell r="AW3">
            <v>40999</v>
          </cell>
          <cell r="AX3">
            <v>41029</v>
          </cell>
          <cell r="AY3">
            <v>41060</v>
          </cell>
          <cell r="AZ3">
            <v>41090</v>
          </cell>
          <cell r="BA3">
            <v>41121</v>
          </cell>
          <cell r="BB3">
            <v>41152</v>
          </cell>
          <cell r="BC3">
            <v>41182</v>
          </cell>
          <cell r="BD3">
            <v>41213</v>
          </cell>
          <cell r="BE3">
            <v>41243</v>
          </cell>
          <cell r="BF3">
            <v>41274</v>
          </cell>
          <cell r="BG3">
            <v>41305</v>
          </cell>
          <cell r="BH3">
            <v>41333</v>
          </cell>
          <cell r="BI3">
            <v>41364</v>
          </cell>
          <cell r="BJ3">
            <v>41394</v>
          </cell>
          <cell r="BK3">
            <v>41425</v>
          </cell>
          <cell r="BL3">
            <v>41455</v>
          </cell>
          <cell r="BM3">
            <v>41486</v>
          </cell>
          <cell r="BN3">
            <v>41517</v>
          </cell>
          <cell r="BO3">
            <v>41547</v>
          </cell>
          <cell r="BP3">
            <v>41578</v>
          </cell>
          <cell r="BQ3">
            <v>41608</v>
          </cell>
          <cell r="BR3">
            <v>41639</v>
          </cell>
          <cell r="BS3">
            <v>41670</v>
          </cell>
          <cell r="BT3">
            <v>41698</v>
          </cell>
          <cell r="BU3">
            <v>41729</v>
          </cell>
          <cell r="BV3">
            <v>41759</v>
          </cell>
          <cell r="BW3">
            <v>41790</v>
          </cell>
          <cell r="BX3">
            <v>41820</v>
          </cell>
          <cell r="BY3">
            <v>41851</v>
          </cell>
          <cell r="BZ3">
            <v>41882</v>
          </cell>
          <cell r="CA3">
            <v>41912</v>
          </cell>
          <cell r="CB3">
            <v>41943</v>
          </cell>
          <cell r="CC3">
            <v>41973</v>
          </cell>
          <cell r="CD3">
            <v>42004</v>
          </cell>
          <cell r="CE3">
            <v>42035</v>
          </cell>
          <cell r="CF3">
            <v>42063</v>
          </cell>
          <cell r="CG3">
            <v>42094</v>
          </cell>
          <cell r="CH3">
            <v>42124</v>
          </cell>
          <cell r="CI3">
            <v>42155</v>
          </cell>
          <cell r="CJ3">
            <v>42185</v>
          </cell>
          <cell r="CK3">
            <v>42216</v>
          </cell>
          <cell r="CL3">
            <v>42247</v>
          </cell>
          <cell r="CM3">
            <v>42277</v>
          </cell>
          <cell r="CN3">
            <v>42308</v>
          </cell>
          <cell r="CO3">
            <v>42338</v>
          </cell>
          <cell r="CP3">
            <v>42369</v>
          </cell>
          <cell r="CQ3">
            <v>42400</v>
          </cell>
          <cell r="CR3">
            <v>42429</v>
          </cell>
          <cell r="CS3">
            <v>42460</v>
          </cell>
          <cell r="CT3">
            <v>42490</v>
          </cell>
          <cell r="CU3">
            <v>42521</v>
          </cell>
          <cell r="CV3">
            <v>42551</v>
          </cell>
          <cell r="CW3">
            <v>42582</v>
          </cell>
          <cell r="CX3">
            <v>42613</v>
          </cell>
          <cell r="CY3">
            <v>42643</v>
          </cell>
          <cell r="CZ3">
            <v>42674</v>
          </cell>
        </row>
        <row r="4">
          <cell r="A4">
            <v>2</v>
          </cell>
          <cell r="J4" t="str">
            <v># deudores informados</v>
          </cell>
          <cell r="K4" t="str">
            <v># deudores informados</v>
          </cell>
          <cell r="L4" t="str">
            <v># deudores informados</v>
          </cell>
          <cell r="M4" t="str">
            <v># deudores informados</v>
          </cell>
          <cell r="N4" t="str">
            <v># deudores informados</v>
          </cell>
          <cell r="O4" t="str">
            <v># deudores informados</v>
          </cell>
          <cell r="P4" t="str">
            <v># deudores informados</v>
          </cell>
          <cell r="Q4" t="str">
            <v># deudores informados</v>
          </cell>
        </row>
        <row r="5">
          <cell r="A5">
            <v>3</v>
          </cell>
          <cell r="B5" t="str">
            <v>Arrendamiento financiero</v>
          </cell>
          <cell r="C5">
            <v>1814</v>
          </cell>
          <cell r="D5">
            <v>1738</v>
          </cell>
          <cell r="E5">
            <v>1742</v>
          </cell>
          <cell r="F5">
            <v>1934</v>
          </cell>
          <cell r="G5">
            <v>2223</v>
          </cell>
          <cell r="H5">
            <v>2439</v>
          </cell>
          <cell r="I5">
            <v>3657</v>
          </cell>
          <cell r="J5">
            <v>4028</v>
          </cell>
          <cell r="K5">
            <v>4054</v>
          </cell>
          <cell r="L5">
            <v>4062</v>
          </cell>
          <cell r="M5">
            <v>4038</v>
          </cell>
          <cell r="N5">
            <v>4001</v>
          </cell>
          <cell r="O5">
            <v>3970</v>
          </cell>
          <cell r="P5">
            <v>3948</v>
          </cell>
          <cell r="Q5">
            <v>2017</v>
          </cell>
          <cell r="R5">
            <v>2027</v>
          </cell>
          <cell r="S5">
            <v>2027</v>
          </cell>
          <cell r="T5">
            <v>2042</v>
          </cell>
          <cell r="U5">
            <v>2049</v>
          </cell>
          <cell r="V5">
            <v>2055</v>
          </cell>
          <cell r="W5">
            <v>2055</v>
          </cell>
          <cell r="X5">
            <v>2050</v>
          </cell>
          <cell r="Y5">
            <v>2064</v>
          </cell>
          <cell r="Z5">
            <v>2049</v>
          </cell>
          <cell r="AA5">
            <v>729</v>
          </cell>
          <cell r="AB5">
            <v>724</v>
          </cell>
        </row>
        <row r="6">
          <cell r="A6">
            <v>4</v>
          </cell>
          <cell r="B6" t="str">
            <v>Banco</v>
          </cell>
          <cell r="C6">
            <v>948687</v>
          </cell>
          <cell r="D6">
            <v>1157257</v>
          </cell>
          <cell r="E6">
            <v>1440470</v>
          </cell>
          <cell r="F6">
            <v>1567758</v>
          </cell>
          <cell r="G6">
            <v>1781284</v>
          </cell>
          <cell r="H6">
            <v>1923274</v>
          </cell>
          <cell r="I6">
            <v>2352359</v>
          </cell>
          <cell r="J6">
            <v>2781932</v>
          </cell>
          <cell r="K6">
            <v>2632397</v>
          </cell>
          <cell r="L6">
            <v>2653539</v>
          </cell>
          <cell r="M6">
            <v>2660495</v>
          </cell>
          <cell r="N6">
            <v>2515936</v>
          </cell>
          <cell r="O6">
            <v>2536673</v>
          </cell>
          <cell r="P6">
            <v>2552482</v>
          </cell>
          <cell r="Q6">
            <v>2562904</v>
          </cell>
          <cell r="R6">
            <v>2518001</v>
          </cell>
          <cell r="S6">
            <v>2570960</v>
          </cell>
          <cell r="T6">
            <v>2577393</v>
          </cell>
          <cell r="U6">
            <v>2586962</v>
          </cell>
          <cell r="V6">
            <v>2599224</v>
          </cell>
          <cell r="W6">
            <v>2607851</v>
          </cell>
          <cell r="X6">
            <v>2618848</v>
          </cell>
          <cell r="Y6">
            <v>2628102</v>
          </cell>
          <cell r="Z6">
            <v>3045328</v>
          </cell>
          <cell r="AA6">
            <v>3064303</v>
          </cell>
          <cell r="AB6">
            <v>3077083</v>
          </cell>
        </row>
        <row r="7">
          <cell r="A7">
            <v>5</v>
          </cell>
          <cell r="B7" t="str">
            <v>Caja municipal</v>
          </cell>
          <cell r="C7">
            <v>330805</v>
          </cell>
          <cell r="D7">
            <v>384187</v>
          </cell>
          <cell r="E7">
            <v>457649</v>
          </cell>
          <cell r="F7">
            <v>505870</v>
          </cell>
          <cell r="G7">
            <v>557189</v>
          </cell>
          <cell r="H7">
            <v>618801</v>
          </cell>
          <cell r="I7">
            <v>680960</v>
          </cell>
          <cell r="J7">
            <v>764712</v>
          </cell>
          <cell r="K7">
            <v>772426</v>
          </cell>
          <cell r="L7">
            <v>782066</v>
          </cell>
          <cell r="M7">
            <v>792741</v>
          </cell>
          <cell r="N7">
            <v>801898</v>
          </cell>
          <cell r="O7">
            <v>809052</v>
          </cell>
          <cell r="P7">
            <v>813967</v>
          </cell>
          <cell r="Q7">
            <v>820830</v>
          </cell>
          <cell r="R7">
            <v>825840</v>
          </cell>
          <cell r="S7">
            <v>831627</v>
          </cell>
          <cell r="T7">
            <v>839433</v>
          </cell>
          <cell r="U7">
            <v>845742</v>
          </cell>
          <cell r="V7">
            <v>841293</v>
          </cell>
          <cell r="W7">
            <v>842376</v>
          </cell>
          <cell r="X7">
            <v>848692</v>
          </cell>
          <cell r="Y7">
            <v>852057</v>
          </cell>
          <cell r="Z7">
            <v>858804</v>
          </cell>
          <cell r="AA7">
            <v>865337</v>
          </cell>
          <cell r="AB7">
            <v>865509</v>
          </cell>
        </row>
        <row r="8">
          <cell r="A8">
            <v>6</v>
          </cell>
          <cell r="B8" t="str">
            <v>Caja rural</v>
          </cell>
          <cell r="C8">
            <v>38350</v>
          </cell>
          <cell r="D8">
            <v>52705</v>
          </cell>
          <cell r="E8">
            <v>65944</v>
          </cell>
          <cell r="F8">
            <v>77423</v>
          </cell>
          <cell r="G8">
            <v>98194</v>
          </cell>
          <cell r="H8">
            <v>121115</v>
          </cell>
          <cell r="I8">
            <v>156282</v>
          </cell>
          <cell r="J8">
            <v>193984</v>
          </cell>
          <cell r="K8">
            <v>197571</v>
          </cell>
          <cell r="L8">
            <v>202247</v>
          </cell>
          <cell r="M8">
            <v>207251</v>
          </cell>
          <cell r="N8">
            <v>210997</v>
          </cell>
          <cell r="O8">
            <v>214244</v>
          </cell>
          <cell r="P8">
            <v>216724</v>
          </cell>
          <cell r="Q8">
            <v>217304</v>
          </cell>
          <cell r="R8">
            <v>219405</v>
          </cell>
          <cell r="S8">
            <v>222669</v>
          </cell>
          <cell r="T8">
            <v>226710</v>
          </cell>
          <cell r="U8">
            <v>229851</v>
          </cell>
          <cell r="V8">
            <v>232137</v>
          </cell>
          <cell r="W8">
            <v>233796</v>
          </cell>
          <cell r="X8">
            <v>236476</v>
          </cell>
          <cell r="Y8">
            <v>240898</v>
          </cell>
          <cell r="Z8">
            <v>247580</v>
          </cell>
          <cell r="AA8">
            <v>250722</v>
          </cell>
          <cell r="AB8">
            <v>249375</v>
          </cell>
        </row>
        <row r="9">
          <cell r="A9">
            <v>7</v>
          </cell>
          <cell r="B9" t="str">
            <v>Edpyme</v>
          </cell>
          <cell r="C9">
            <v>16215</v>
          </cell>
          <cell r="D9">
            <v>22769</v>
          </cell>
          <cell r="E9">
            <v>29171</v>
          </cell>
          <cell r="F9">
            <v>38703</v>
          </cell>
          <cell r="G9">
            <v>63470</v>
          </cell>
          <cell r="H9">
            <v>114035</v>
          </cell>
          <cell r="I9">
            <v>182379</v>
          </cell>
          <cell r="J9">
            <v>330341</v>
          </cell>
          <cell r="K9">
            <v>334773</v>
          </cell>
          <cell r="L9">
            <v>340251</v>
          </cell>
          <cell r="M9">
            <v>342939</v>
          </cell>
          <cell r="N9">
            <v>347605</v>
          </cell>
          <cell r="O9">
            <v>354405</v>
          </cell>
          <cell r="P9">
            <v>351828</v>
          </cell>
          <cell r="Q9">
            <v>356229</v>
          </cell>
          <cell r="R9">
            <v>542292</v>
          </cell>
          <cell r="S9">
            <v>243970</v>
          </cell>
          <cell r="T9">
            <v>259444</v>
          </cell>
          <cell r="U9">
            <v>265795</v>
          </cell>
          <cell r="V9">
            <v>274427</v>
          </cell>
          <cell r="W9">
            <v>275839</v>
          </cell>
          <cell r="X9">
            <v>277316</v>
          </cell>
          <cell r="Y9">
            <v>280127</v>
          </cell>
          <cell r="Z9">
            <v>175784</v>
          </cell>
          <cell r="AA9">
            <v>177158</v>
          </cell>
          <cell r="AB9">
            <v>177929</v>
          </cell>
        </row>
        <row r="10">
          <cell r="A10">
            <v>8</v>
          </cell>
          <cell r="B10" t="str">
            <v>Financiera</v>
          </cell>
          <cell r="C10">
            <v>445837</v>
          </cell>
          <cell r="D10">
            <v>562993</v>
          </cell>
          <cell r="E10">
            <v>696849</v>
          </cell>
          <cell r="F10">
            <v>743621</v>
          </cell>
          <cell r="G10">
            <v>838671</v>
          </cell>
          <cell r="H10">
            <v>924459</v>
          </cell>
          <cell r="I10">
            <v>544016</v>
          </cell>
          <cell r="J10">
            <v>263555</v>
          </cell>
          <cell r="K10">
            <v>750406</v>
          </cell>
          <cell r="L10">
            <v>744352</v>
          </cell>
          <cell r="M10">
            <v>734482</v>
          </cell>
          <cell r="N10">
            <v>1035370</v>
          </cell>
          <cell r="O10">
            <v>1023583</v>
          </cell>
          <cell r="P10">
            <v>1006003</v>
          </cell>
          <cell r="Q10">
            <v>984100</v>
          </cell>
          <cell r="R10">
            <v>1044892</v>
          </cell>
          <cell r="S10">
            <v>1076871</v>
          </cell>
          <cell r="T10">
            <v>1075092</v>
          </cell>
          <cell r="U10">
            <v>1072754</v>
          </cell>
          <cell r="V10">
            <v>1075783</v>
          </cell>
          <cell r="W10">
            <v>1066312</v>
          </cell>
          <cell r="X10">
            <v>1065220</v>
          </cell>
          <cell r="Y10">
            <v>1067713</v>
          </cell>
          <cell r="Z10">
            <v>1204136</v>
          </cell>
          <cell r="AA10">
            <v>1219345</v>
          </cell>
          <cell r="AB10">
            <v>1233621</v>
          </cell>
        </row>
      </sheetData>
      <sheetData sheetId="3">
        <row r="4">
          <cell r="A4">
            <v>1</v>
          </cell>
          <cell r="D4">
            <v>37256</v>
          </cell>
          <cell r="E4">
            <v>37621</v>
          </cell>
          <cell r="F4">
            <v>37986</v>
          </cell>
          <cell r="G4">
            <v>38352</v>
          </cell>
          <cell r="H4">
            <v>38717</v>
          </cell>
          <cell r="I4">
            <v>39082</v>
          </cell>
          <cell r="J4">
            <v>39447</v>
          </cell>
          <cell r="K4">
            <v>39813</v>
          </cell>
          <cell r="L4">
            <v>39844</v>
          </cell>
          <cell r="M4">
            <v>39872</v>
          </cell>
          <cell r="N4">
            <v>39903</v>
          </cell>
          <cell r="O4">
            <v>39933</v>
          </cell>
          <cell r="P4">
            <v>39964</v>
          </cell>
          <cell r="Q4">
            <v>39994</v>
          </cell>
          <cell r="R4">
            <v>40025</v>
          </cell>
          <cell r="S4">
            <v>40056</v>
          </cell>
          <cell r="T4">
            <v>40086</v>
          </cell>
          <cell r="U4">
            <v>40117</v>
          </cell>
          <cell r="V4">
            <v>40147</v>
          </cell>
          <cell r="W4">
            <v>40178</v>
          </cell>
          <cell r="X4">
            <v>40209</v>
          </cell>
          <cell r="Y4">
            <v>40237</v>
          </cell>
          <cell r="Z4">
            <v>40268</v>
          </cell>
          <cell r="AA4">
            <v>40298</v>
          </cell>
          <cell r="AB4">
            <v>40329</v>
          </cell>
          <cell r="AC4">
            <v>40359</v>
          </cell>
          <cell r="AD4">
            <v>40390</v>
          </cell>
          <cell r="AE4">
            <v>40421</v>
          </cell>
          <cell r="AF4">
            <v>40451</v>
          </cell>
          <cell r="AG4">
            <v>40482</v>
          </cell>
          <cell r="AH4">
            <v>40512</v>
          </cell>
          <cell r="AI4">
            <v>40543</v>
          </cell>
          <cell r="AJ4">
            <v>40574</v>
          </cell>
          <cell r="AK4">
            <v>40602</v>
          </cell>
          <cell r="AL4">
            <v>40633</v>
          </cell>
          <cell r="AM4">
            <v>40663</v>
          </cell>
          <cell r="AN4">
            <v>40694</v>
          </cell>
          <cell r="AO4">
            <v>40724</v>
          </cell>
          <cell r="AP4">
            <v>40755</v>
          </cell>
          <cell r="AQ4">
            <v>40786</v>
          </cell>
          <cell r="AR4">
            <v>40816</v>
          </cell>
          <cell r="AS4">
            <v>40847</v>
          </cell>
          <cell r="AT4">
            <v>40877</v>
          </cell>
          <cell r="AU4">
            <v>40908</v>
          </cell>
          <cell r="AV4">
            <v>40939</v>
          </cell>
          <cell r="AW4">
            <v>40968</v>
          </cell>
          <cell r="AX4">
            <v>40999</v>
          </cell>
          <cell r="AY4">
            <v>41029</v>
          </cell>
          <cell r="AZ4">
            <v>41060</v>
          </cell>
          <cell r="BA4">
            <v>41090</v>
          </cell>
          <cell r="BB4">
            <v>41121</v>
          </cell>
          <cell r="BC4">
            <v>41152</v>
          </cell>
          <cell r="BD4">
            <v>41182</v>
          </cell>
          <cell r="BE4">
            <v>41213</v>
          </cell>
          <cell r="BF4">
            <v>41243</v>
          </cell>
          <cell r="BG4">
            <v>41274</v>
          </cell>
          <cell r="BH4">
            <v>41305</v>
          </cell>
          <cell r="BI4">
            <v>41333</v>
          </cell>
          <cell r="BJ4">
            <v>41364</v>
          </cell>
          <cell r="BK4">
            <v>41394</v>
          </cell>
          <cell r="BL4">
            <v>41425</v>
          </cell>
          <cell r="BM4">
            <v>41455</v>
          </cell>
          <cell r="BN4">
            <v>41486</v>
          </cell>
          <cell r="BO4">
            <v>41517</v>
          </cell>
          <cell r="BP4">
            <v>41547</v>
          </cell>
          <cell r="BQ4">
            <v>41578</v>
          </cell>
          <cell r="BR4">
            <v>41608</v>
          </cell>
          <cell r="BS4">
            <v>41639</v>
          </cell>
          <cell r="BT4">
            <v>41670</v>
          </cell>
          <cell r="BU4">
            <v>41698</v>
          </cell>
          <cell r="BV4">
            <v>41729</v>
          </cell>
          <cell r="BW4">
            <v>41759</v>
          </cell>
          <cell r="BX4">
            <v>41790</v>
          </cell>
          <cell r="BY4">
            <v>41820</v>
          </cell>
          <cell r="BZ4">
            <v>41851</v>
          </cell>
          <cell r="CA4">
            <v>41882</v>
          </cell>
          <cell r="CB4">
            <v>41912</v>
          </cell>
          <cell r="CC4">
            <v>41943</v>
          </cell>
          <cell r="CD4">
            <v>41973</v>
          </cell>
          <cell r="CE4">
            <v>42004</v>
          </cell>
          <cell r="CF4">
            <v>42035</v>
          </cell>
          <cell r="CG4">
            <v>42063</v>
          </cell>
          <cell r="CH4">
            <v>42094</v>
          </cell>
          <cell r="CI4">
            <v>42124</v>
          </cell>
          <cell r="CJ4">
            <v>42155</v>
          </cell>
          <cell r="CK4">
            <v>42185</v>
          </cell>
          <cell r="CL4">
            <v>42216</v>
          </cell>
          <cell r="CM4">
            <v>42247</v>
          </cell>
          <cell r="CN4">
            <v>42277</v>
          </cell>
          <cell r="CO4">
            <v>42308</v>
          </cell>
          <cell r="CP4">
            <v>42338</v>
          </cell>
          <cell r="CQ4">
            <v>42369</v>
          </cell>
          <cell r="CR4">
            <v>42400</v>
          </cell>
          <cell r="CS4">
            <v>42429</v>
          </cell>
          <cell r="CT4">
            <v>42460</v>
          </cell>
          <cell r="CU4">
            <v>42490</v>
          </cell>
          <cell r="CV4">
            <v>42521</v>
          </cell>
          <cell r="CW4">
            <v>42551</v>
          </cell>
          <cell r="CX4">
            <v>42582</v>
          </cell>
          <cell r="CY4">
            <v>42613</v>
          </cell>
          <cell r="CZ4">
            <v>42643</v>
          </cell>
        </row>
        <row r="5">
          <cell r="A5">
            <v>2</v>
          </cell>
          <cell r="B5" t="str">
            <v>AGROBANCO</v>
          </cell>
          <cell r="K5" t="str">
            <v/>
          </cell>
          <cell r="L5" t="str">
            <v/>
          </cell>
          <cell r="M5" t="str">
            <v/>
          </cell>
          <cell r="N5" t="str">
            <v/>
          </cell>
          <cell r="O5" t="str">
            <v/>
          </cell>
          <cell r="P5" t="str">
            <v/>
          </cell>
          <cell r="Q5" t="str">
            <v/>
          </cell>
          <cell r="R5" t="str">
            <v/>
          </cell>
        </row>
        <row r="6">
          <cell r="A6">
            <v>3</v>
          </cell>
          <cell r="B6" t="str">
            <v>AGROBANCO</v>
          </cell>
          <cell r="C6" t="str">
            <v>Comercial</v>
          </cell>
          <cell r="E6">
            <v>1</v>
          </cell>
          <cell r="F6">
            <v>20</v>
          </cell>
          <cell r="G6">
            <v>24</v>
          </cell>
          <cell r="H6">
            <v>55</v>
          </cell>
          <cell r="I6">
            <v>93</v>
          </cell>
          <cell r="J6">
            <v>179</v>
          </cell>
          <cell r="K6">
            <v>316</v>
          </cell>
          <cell r="L6">
            <v>314</v>
          </cell>
          <cell r="M6">
            <v>327</v>
          </cell>
          <cell r="N6">
            <v>328</v>
          </cell>
          <cell r="O6">
            <v>346</v>
          </cell>
          <cell r="P6">
            <v>364</v>
          </cell>
          <cell r="Q6">
            <v>382</v>
          </cell>
          <cell r="R6">
            <v>426</v>
          </cell>
          <cell r="S6">
            <v>438</v>
          </cell>
          <cell r="T6">
            <v>308</v>
          </cell>
          <cell r="U6">
            <v>371</v>
          </cell>
          <cell r="V6">
            <v>419</v>
          </cell>
          <cell r="W6">
            <v>487</v>
          </cell>
          <cell r="X6">
            <v>527</v>
          </cell>
          <cell r="Y6">
            <v>539</v>
          </cell>
          <cell r="Z6">
            <v>546</v>
          </cell>
          <cell r="AA6">
            <v>687</v>
          </cell>
          <cell r="AB6">
            <v>719</v>
          </cell>
          <cell r="AC6">
            <v>734</v>
          </cell>
        </row>
        <row r="7">
          <cell r="A7">
            <v>4</v>
          </cell>
          <cell r="B7" t="str">
            <v>AGROBANCO</v>
          </cell>
          <cell r="C7" t="str">
            <v>Consumo</v>
          </cell>
          <cell r="G7">
            <v>27</v>
          </cell>
          <cell r="H7">
            <v>58</v>
          </cell>
          <cell r="I7">
            <v>42</v>
          </cell>
          <cell r="J7">
            <v>68</v>
          </cell>
          <cell r="K7">
            <v>65</v>
          </cell>
          <cell r="L7">
            <v>63</v>
          </cell>
          <cell r="M7">
            <v>61</v>
          </cell>
          <cell r="N7">
            <v>59</v>
          </cell>
          <cell r="O7">
            <v>60</v>
          </cell>
          <cell r="P7">
            <v>58</v>
          </cell>
          <cell r="Q7">
            <v>60</v>
          </cell>
          <cell r="R7">
            <v>57</v>
          </cell>
          <cell r="S7">
            <v>62</v>
          </cell>
          <cell r="T7">
            <v>68</v>
          </cell>
          <cell r="U7">
            <v>67</v>
          </cell>
          <cell r="V7">
            <v>68</v>
          </cell>
          <cell r="W7">
            <v>67</v>
          </cell>
          <cell r="X7">
            <v>68</v>
          </cell>
          <cell r="Y7">
            <v>63</v>
          </cell>
          <cell r="Z7">
            <v>64</v>
          </cell>
          <cell r="AA7">
            <v>63</v>
          </cell>
          <cell r="AB7">
            <v>60</v>
          </cell>
          <cell r="AC7">
            <v>64</v>
          </cell>
        </row>
        <row r="8">
          <cell r="A8">
            <v>5</v>
          </cell>
          <cell r="B8" t="str">
            <v>AGROBANCO</v>
          </cell>
          <cell r="C8" t="str">
            <v>MES</v>
          </cell>
          <cell r="F8">
            <v>802</v>
          </cell>
          <cell r="G8">
            <v>123</v>
          </cell>
          <cell r="H8">
            <v>460</v>
          </cell>
          <cell r="I8">
            <v>574</v>
          </cell>
          <cell r="J8">
            <v>2113</v>
          </cell>
          <cell r="K8">
            <v>4003</v>
          </cell>
          <cell r="L8">
            <v>4272</v>
          </cell>
          <cell r="M8">
            <v>4516</v>
          </cell>
          <cell r="N8">
            <v>4653</v>
          </cell>
          <cell r="O8">
            <v>4984</v>
          </cell>
          <cell r="P8">
            <v>5216</v>
          </cell>
          <cell r="Q8">
            <v>5288</v>
          </cell>
          <cell r="R8">
            <v>5241</v>
          </cell>
          <cell r="S8">
            <v>4813</v>
          </cell>
          <cell r="T8">
            <v>5028</v>
          </cell>
          <cell r="U8">
            <v>6570</v>
          </cell>
          <cell r="V8">
            <v>8297</v>
          </cell>
          <cell r="W8">
            <v>11169</v>
          </cell>
          <cell r="X8">
            <v>12518</v>
          </cell>
          <cell r="Y8">
            <v>13592</v>
          </cell>
          <cell r="Z8">
            <v>14482</v>
          </cell>
          <cell r="AA8">
            <v>15300</v>
          </cell>
          <cell r="AB8">
            <v>15858</v>
          </cell>
          <cell r="AC8">
            <v>15652</v>
          </cell>
        </row>
        <row r="9">
          <cell r="A9">
            <v>6</v>
          </cell>
          <cell r="B9" t="str">
            <v>NACION</v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</row>
        <row r="10">
          <cell r="A10">
            <v>7</v>
          </cell>
          <cell r="B10" t="str">
            <v>NACION</v>
          </cell>
          <cell r="C10" t="str">
            <v>Comercial</v>
          </cell>
          <cell r="D10">
            <v>2786</v>
          </cell>
          <cell r="E10">
            <v>2375</v>
          </cell>
          <cell r="F10">
            <v>2305</v>
          </cell>
          <cell r="G10">
            <v>2195</v>
          </cell>
          <cell r="H10">
            <v>3207</v>
          </cell>
          <cell r="I10">
            <v>3189</v>
          </cell>
          <cell r="J10">
            <v>1033</v>
          </cell>
          <cell r="K10">
            <v>802</v>
          </cell>
          <cell r="L10">
            <v>739</v>
          </cell>
          <cell r="M10">
            <v>737</v>
          </cell>
          <cell r="N10">
            <v>878</v>
          </cell>
          <cell r="O10">
            <v>887</v>
          </cell>
          <cell r="P10">
            <v>751</v>
          </cell>
          <cell r="Q10">
            <v>743</v>
          </cell>
          <cell r="R10">
            <v>745</v>
          </cell>
          <cell r="S10">
            <v>738</v>
          </cell>
          <cell r="T10">
            <v>742</v>
          </cell>
          <cell r="U10">
            <v>745</v>
          </cell>
          <cell r="V10">
            <v>757</v>
          </cell>
          <cell r="W10">
            <v>762</v>
          </cell>
          <cell r="X10">
            <v>760</v>
          </cell>
          <cell r="Y10">
            <v>806</v>
          </cell>
          <cell r="Z10">
            <v>788</v>
          </cell>
          <cell r="AA10">
            <v>769</v>
          </cell>
          <cell r="AB10">
            <v>768</v>
          </cell>
          <cell r="AC10">
            <v>767</v>
          </cell>
        </row>
        <row r="11">
          <cell r="A11">
            <v>8</v>
          </cell>
          <cell r="B11" t="str">
            <v>NACION</v>
          </cell>
          <cell r="C11" t="str">
            <v>Consumo</v>
          </cell>
          <cell r="D11">
            <v>132473</v>
          </cell>
          <cell r="E11">
            <v>416831</v>
          </cell>
          <cell r="F11">
            <v>400797</v>
          </cell>
          <cell r="G11">
            <v>430509</v>
          </cell>
          <cell r="H11">
            <v>513662</v>
          </cell>
          <cell r="I11">
            <v>546419</v>
          </cell>
          <cell r="J11">
            <v>639286</v>
          </cell>
          <cell r="K11">
            <v>623846</v>
          </cell>
          <cell r="L11">
            <v>622170</v>
          </cell>
          <cell r="M11">
            <v>618385</v>
          </cell>
          <cell r="N11">
            <v>609505</v>
          </cell>
          <cell r="O11">
            <v>612256</v>
          </cell>
          <cell r="P11">
            <v>611266</v>
          </cell>
          <cell r="Q11">
            <v>610127</v>
          </cell>
          <cell r="R11">
            <v>609825</v>
          </cell>
          <cell r="S11">
            <v>609138</v>
          </cell>
          <cell r="T11">
            <v>609152</v>
          </cell>
          <cell r="U11">
            <v>609683</v>
          </cell>
          <cell r="V11">
            <v>598556</v>
          </cell>
          <cell r="W11">
            <v>601459</v>
          </cell>
          <cell r="X11">
            <v>600139</v>
          </cell>
          <cell r="Y11">
            <v>601777</v>
          </cell>
          <cell r="Z11">
            <v>598322</v>
          </cell>
          <cell r="AA11">
            <v>604666</v>
          </cell>
          <cell r="AB11">
            <v>606188</v>
          </cell>
          <cell r="AC11">
            <v>608148</v>
          </cell>
        </row>
        <row r="12">
          <cell r="A12">
            <v>9</v>
          </cell>
          <cell r="B12" t="str">
            <v>NACION</v>
          </cell>
          <cell r="C12" t="str">
            <v>Hipotecario</v>
          </cell>
          <cell r="K12">
            <v>1</v>
          </cell>
          <cell r="L12">
            <v>1</v>
          </cell>
          <cell r="M12">
            <v>1</v>
          </cell>
          <cell r="O12">
            <v>1</v>
          </cell>
          <cell r="P12">
            <v>1</v>
          </cell>
          <cell r="Q12">
            <v>1</v>
          </cell>
          <cell r="R12">
            <v>3</v>
          </cell>
          <cell r="S12">
            <v>3</v>
          </cell>
          <cell r="T12">
            <v>5</v>
          </cell>
          <cell r="U12">
            <v>8</v>
          </cell>
          <cell r="V12">
            <v>18</v>
          </cell>
          <cell r="W12">
            <v>36</v>
          </cell>
          <cell r="X12">
            <v>56</v>
          </cell>
          <cell r="Y12">
            <v>78</v>
          </cell>
          <cell r="Z12">
            <v>101</v>
          </cell>
          <cell r="AA12">
            <v>132</v>
          </cell>
          <cell r="AB12">
            <v>165</v>
          </cell>
          <cell r="AC12">
            <v>195</v>
          </cell>
        </row>
      </sheetData>
      <sheetData sheetId="4">
        <row r="1">
          <cell r="A1">
            <v>1</v>
          </cell>
          <cell r="C1">
            <v>37256</v>
          </cell>
          <cell r="D1">
            <v>37621</v>
          </cell>
          <cell r="E1">
            <v>37986</v>
          </cell>
          <cell r="F1">
            <v>38352</v>
          </cell>
          <cell r="G1">
            <v>38717</v>
          </cell>
          <cell r="H1">
            <v>39082</v>
          </cell>
          <cell r="I1">
            <v>39447</v>
          </cell>
          <cell r="J1">
            <v>39813</v>
          </cell>
          <cell r="K1">
            <v>39844</v>
          </cell>
          <cell r="L1">
            <v>39872</v>
          </cell>
          <cell r="M1">
            <v>39903</v>
          </cell>
          <cell r="N1">
            <v>39933</v>
          </cell>
          <cell r="O1">
            <v>39964</v>
          </cell>
          <cell r="P1">
            <v>39994</v>
          </cell>
          <cell r="Q1">
            <v>40025</v>
          </cell>
          <cell r="R1">
            <v>40056</v>
          </cell>
          <cell r="S1">
            <v>40086</v>
          </cell>
          <cell r="T1">
            <v>40117</v>
          </cell>
          <cell r="U1">
            <v>40147</v>
          </cell>
          <cell r="V1">
            <v>40178</v>
          </cell>
          <cell r="W1">
            <v>40209</v>
          </cell>
          <cell r="X1">
            <v>40237</v>
          </cell>
          <cell r="Y1">
            <v>40268</v>
          </cell>
          <cell r="Z1">
            <v>40298</v>
          </cell>
          <cell r="AA1">
            <v>40329</v>
          </cell>
          <cell r="AB1">
            <v>40359</v>
          </cell>
          <cell r="AC1">
            <v>40390</v>
          </cell>
          <cell r="AD1">
            <v>40421</v>
          </cell>
          <cell r="AE1">
            <v>40451</v>
          </cell>
          <cell r="AF1">
            <v>40482</v>
          </cell>
          <cell r="AG1">
            <v>40512</v>
          </cell>
          <cell r="AH1">
            <v>40543</v>
          </cell>
          <cell r="AI1">
            <v>40574</v>
          </cell>
          <cell r="AJ1">
            <v>40602</v>
          </cell>
          <cell r="AK1">
            <v>40633</v>
          </cell>
          <cell r="AL1">
            <v>40663</v>
          </cell>
          <cell r="AM1">
            <v>40694</v>
          </cell>
          <cell r="AN1">
            <v>40724</v>
          </cell>
          <cell r="AO1">
            <v>40755</v>
          </cell>
          <cell r="AP1">
            <v>40786</v>
          </cell>
          <cell r="AQ1">
            <v>40816</v>
          </cell>
          <cell r="AR1">
            <v>40847</v>
          </cell>
          <cell r="AS1">
            <v>40877</v>
          </cell>
          <cell r="AT1">
            <v>40908</v>
          </cell>
          <cell r="AU1">
            <v>40939</v>
          </cell>
          <cell r="AV1">
            <v>40968</v>
          </cell>
          <cell r="AW1">
            <v>40999</v>
          </cell>
          <cell r="AX1">
            <v>41029</v>
          </cell>
          <cell r="AY1">
            <v>41060</v>
          </cell>
          <cell r="AZ1">
            <v>41090</v>
          </cell>
          <cell r="BA1">
            <v>41121</v>
          </cell>
          <cell r="BB1">
            <v>41152</v>
          </cell>
          <cell r="BC1">
            <v>41182</v>
          </cell>
          <cell r="BD1">
            <v>41213</v>
          </cell>
          <cell r="BE1">
            <v>41243</v>
          </cell>
          <cell r="BF1">
            <v>41274</v>
          </cell>
          <cell r="BG1">
            <v>41305</v>
          </cell>
          <cell r="BH1">
            <v>41333</v>
          </cell>
          <cell r="BI1">
            <v>41364</v>
          </cell>
          <cell r="BJ1">
            <v>41394</v>
          </cell>
          <cell r="BK1">
            <v>41425</v>
          </cell>
          <cell r="BL1">
            <v>41455</v>
          </cell>
          <cell r="BM1">
            <v>41486</v>
          </cell>
          <cell r="BN1">
            <v>41517</v>
          </cell>
          <cell r="BO1">
            <v>41547</v>
          </cell>
          <cell r="BP1">
            <v>41578</v>
          </cell>
          <cell r="BQ1">
            <v>41608</v>
          </cell>
          <cell r="BR1">
            <v>41639</v>
          </cell>
          <cell r="BS1">
            <v>41670</v>
          </cell>
          <cell r="BT1">
            <v>41698</v>
          </cell>
          <cell r="BU1">
            <v>41729</v>
          </cell>
          <cell r="BV1">
            <v>41759</v>
          </cell>
          <cell r="BW1">
            <v>41790</v>
          </cell>
          <cell r="BX1">
            <v>41820</v>
          </cell>
          <cell r="BY1">
            <v>41851</v>
          </cell>
          <cell r="BZ1">
            <v>41882</v>
          </cell>
          <cell r="CA1">
            <v>41912</v>
          </cell>
          <cell r="CB1">
            <v>41943</v>
          </cell>
          <cell r="CC1">
            <v>41973</v>
          </cell>
          <cell r="CD1">
            <v>42004</v>
          </cell>
          <cell r="CE1">
            <v>42035</v>
          </cell>
          <cell r="CF1">
            <v>42063</v>
          </cell>
          <cell r="CG1">
            <v>42094</v>
          </cell>
          <cell r="CH1">
            <v>42124</v>
          </cell>
          <cell r="CI1">
            <v>42155</v>
          </cell>
          <cell r="CJ1">
            <v>42185</v>
          </cell>
          <cell r="CK1">
            <v>42216</v>
          </cell>
          <cell r="CL1">
            <v>42247</v>
          </cell>
          <cell r="CM1">
            <v>42277</v>
          </cell>
          <cell r="CN1">
            <v>42308</v>
          </cell>
          <cell r="CO1">
            <v>42338</v>
          </cell>
          <cell r="CP1">
            <v>42369</v>
          </cell>
          <cell r="CQ1">
            <v>42400</v>
          </cell>
          <cell r="CR1">
            <v>42429</v>
          </cell>
          <cell r="CS1">
            <v>42460</v>
          </cell>
          <cell r="CT1">
            <v>42490</v>
          </cell>
          <cell r="CU1">
            <v>42521</v>
          </cell>
          <cell r="CV1">
            <v>42551</v>
          </cell>
          <cell r="CW1">
            <v>42582</v>
          </cell>
          <cell r="CX1">
            <v>42613</v>
          </cell>
          <cell r="CY1">
            <v>42643</v>
          </cell>
          <cell r="CZ1">
            <v>42674</v>
          </cell>
        </row>
        <row r="2">
          <cell r="A2">
            <v>2</v>
          </cell>
          <cell r="J2" t="str">
            <v># deudores informados</v>
          </cell>
          <cell r="K2" t="str">
            <v># deudores informados</v>
          </cell>
          <cell r="L2" t="str">
            <v># deudores informados</v>
          </cell>
          <cell r="M2" t="str">
            <v># deudores informados</v>
          </cell>
          <cell r="N2" t="str">
            <v># deudores informados</v>
          </cell>
          <cell r="O2" t="str">
            <v># deudores informados</v>
          </cell>
          <cell r="P2" t="str">
            <v># deudores informados</v>
          </cell>
          <cell r="Q2" t="str">
            <v># deudores informados</v>
          </cell>
        </row>
        <row r="3">
          <cell r="A3">
            <v>3</v>
          </cell>
          <cell r="B3" t="str">
            <v>AGROBANCO</v>
          </cell>
          <cell r="D3">
            <v>1</v>
          </cell>
          <cell r="E3">
            <v>1029</v>
          </cell>
          <cell r="F3">
            <v>181</v>
          </cell>
          <cell r="G3">
            <v>584</v>
          </cell>
          <cell r="H3">
            <v>715</v>
          </cell>
          <cell r="I3">
            <v>3589</v>
          </cell>
          <cell r="J3">
            <v>5042</v>
          </cell>
          <cell r="K3">
            <v>5321</v>
          </cell>
          <cell r="L3">
            <v>5636</v>
          </cell>
          <cell r="M3">
            <v>5726</v>
          </cell>
          <cell r="N3">
            <v>6058</v>
          </cell>
          <cell r="O3">
            <v>6310</v>
          </cell>
          <cell r="P3">
            <v>6440</v>
          </cell>
          <cell r="Q3">
            <v>6461</v>
          </cell>
          <cell r="R3">
            <v>6036</v>
          </cell>
          <cell r="S3">
            <v>6362</v>
          </cell>
          <cell r="T3">
            <v>8027</v>
          </cell>
          <cell r="U3">
            <v>9863</v>
          </cell>
          <cell r="V3">
            <v>13053</v>
          </cell>
          <cell r="W3">
            <v>14481</v>
          </cell>
          <cell r="X3">
            <v>15562</v>
          </cell>
          <cell r="Y3">
            <v>16486</v>
          </cell>
          <cell r="Z3">
            <v>17434</v>
          </cell>
          <cell r="AA3">
            <v>18024</v>
          </cell>
          <cell r="AB3">
            <v>17881</v>
          </cell>
        </row>
        <row r="4">
          <cell r="A4">
            <v>4</v>
          </cell>
          <cell r="B4" t="str">
            <v>NACION</v>
          </cell>
          <cell r="C4">
            <v>176119</v>
          </cell>
          <cell r="D4">
            <v>510681</v>
          </cell>
          <cell r="E4">
            <v>512999</v>
          </cell>
          <cell r="F4">
            <v>538267</v>
          </cell>
          <cell r="G4">
            <v>637211</v>
          </cell>
          <cell r="H4">
            <v>680971</v>
          </cell>
          <cell r="I4">
            <v>708882</v>
          </cell>
          <cell r="J4">
            <v>678148</v>
          </cell>
          <cell r="K4">
            <v>674302</v>
          </cell>
          <cell r="L4">
            <v>669616</v>
          </cell>
          <cell r="M4">
            <v>659862</v>
          </cell>
          <cell r="N4">
            <v>661727</v>
          </cell>
          <cell r="O4">
            <v>659676</v>
          </cell>
          <cell r="P4">
            <v>657265</v>
          </cell>
          <cell r="Q4">
            <v>655860</v>
          </cell>
          <cell r="R4">
            <v>653652</v>
          </cell>
          <cell r="S4">
            <v>652002</v>
          </cell>
          <cell r="T4">
            <v>650821</v>
          </cell>
          <cell r="U4">
            <v>637783</v>
          </cell>
          <cell r="V4">
            <v>639608</v>
          </cell>
          <cell r="W4">
            <v>637116</v>
          </cell>
          <cell r="X4">
            <v>637746</v>
          </cell>
          <cell r="Y4">
            <v>633004</v>
          </cell>
          <cell r="Z4">
            <v>638653</v>
          </cell>
          <cell r="AA4">
            <v>639624</v>
          </cell>
          <cell r="AB4">
            <v>640916</v>
          </cell>
        </row>
      </sheetData>
      <sheetData sheetId="5">
        <row r="3">
          <cell r="A3">
            <v>1</v>
          </cell>
          <cell r="J3">
            <v>39813</v>
          </cell>
          <cell r="K3">
            <v>39844</v>
          </cell>
          <cell r="L3">
            <v>39872</v>
          </cell>
          <cell r="M3">
            <v>39903</v>
          </cell>
          <cell r="N3">
            <v>39933</v>
          </cell>
          <cell r="O3">
            <v>39964</v>
          </cell>
          <cell r="P3">
            <v>39994</v>
          </cell>
          <cell r="Q3">
            <v>40025</v>
          </cell>
          <cell r="R3">
            <v>40056</v>
          </cell>
          <cell r="S3">
            <v>40086</v>
          </cell>
          <cell r="T3">
            <v>40117</v>
          </cell>
          <cell r="U3">
            <v>40147</v>
          </cell>
          <cell r="V3">
            <v>40178</v>
          </cell>
          <cell r="W3">
            <v>40209</v>
          </cell>
          <cell r="X3">
            <v>40237</v>
          </cell>
          <cell r="Y3">
            <v>40268</v>
          </cell>
          <cell r="Z3">
            <v>40298</v>
          </cell>
          <cell r="AA3">
            <v>40329</v>
          </cell>
          <cell r="AB3">
            <v>40359</v>
          </cell>
          <cell r="AC3">
            <v>40390</v>
          </cell>
          <cell r="AD3">
            <v>40421</v>
          </cell>
          <cell r="AE3">
            <v>40451</v>
          </cell>
          <cell r="AF3">
            <v>40482</v>
          </cell>
          <cell r="AG3">
            <v>40512</v>
          </cell>
          <cell r="AH3">
            <v>40543</v>
          </cell>
          <cell r="AI3">
            <v>40574</v>
          </cell>
          <cell r="AJ3">
            <v>40602</v>
          </cell>
          <cell r="AK3">
            <v>40633</v>
          </cell>
          <cell r="AL3">
            <v>40663</v>
          </cell>
          <cell r="AM3">
            <v>40694</v>
          </cell>
          <cell r="AN3">
            <v>40724</v>
          </cell>
          <cell r="AO3">
            <v>40755</v>
          </cell>
          <cell r="AP3">
            <v>40786</v>
          </cell>
          <cell r="AQ3">
            <v>40816</v>
          </cell>
          <cell r="AR3">
            <v>40847</v>
          </cell>
          <cell r="AS3">
            <v>40877</v>
          </cell>
          <cell r="AT3">
            <v>40908</v>
          </cell>
          <cell r="AU3">
            <v>40939</v>
          </cell>
          <cell r="AV3">
            <v>40968</v>
          </cell>
          <cell r="AW3">
            <v>40999</v>
          </cell>
          <cell r="AX3">
            <v>41029</v>
          </cell>
          <cell r="AY3">
            <v>41060</v>
          </cell>
          <cell r="AZ3">
            <v>41090</v>
          </cell>
          <cell r="BA3">
            <v>41121</v>
          </cell>
          <cell r="BB3">
            <v>41152</v>
          </cell>
          <cell r="BC3">
            <v>41182</v>
          </cell>
          <cell r="BD3">
            <v>41213</v>
          </cell>
          <cell r="BE3">
            <v>41243</v>
          </cell>
          <cell r="BF3">
            <v>41274</v>
          </cell>
          <cell r="BG3">
            <v>41305</v>
          </cell>
          <cell r="BH3">
            <v>41333</v>
          </cell>
          <cell r="BI3">
            <v>41364</v>
          </cell>
          <cell r="BJ3">
            <v>41394</v>
          </cell>
          <cell r="BK3">
            <v>41425</v>
          </cell>
          <cell r="BL3">
            <v>41455</v>
          </cell>
          <cell r="BM3">
            <v>41486</v>
          </cell>
          <cell r="BN3">
            <v>41517</v>
          </cell>
          <cell r="BO3">
            <v>41547</v>
          </cell>
          <cell r="BP3">
            <v>41578</v>
          </cell>
          <cell r="BQ3">
            <v>41608</v>
          </cell>
          <cell r="BR3">
            <v>41639</v>
          </cell>
          <cell r="BS3">
            <v>41670</v>
          </cell>
          <cell r="BT3">
            <v>41698</v>
          </cell>
          <cell r="BU3">
            <v>41729</v>
          </cell>
          <cell r="BV3">
            <v>41759</v>
          </cell>
          <cell r="BW3">
            <v>41790</v>
          </cell>
          <cell r="BX3">
            <v>41820</v>
          </cell>
          <cell r="BY3">
            <v>41851</v>
          </cell>
          <cell r="BZ3">
            <v>41882</v>
          </cell>
          <cell r="CA3">
            <v>41912</v>
          </cell>
          <cell r="CB3">
            <v>41943</v>
          </cell>
          <cell r="CC3">
            <v>41973</v>
          </cell>
          <cell r="CD3">
            <v>42004</v>
          </cell>
          <cell r="CE3">
            <v>42035</v>
          </cell>
          <cell r="CF3">
            <v>42063</v>
          </cell>
          <cell r="CG3">
            <v>42094</v>
          </cell>
          <cell r="CH3">
            <v>42124</v>
          </cell>
          <cell r="CI3">
            <v>42155</v>
          </cell>
          <cell r="CJ3">
            <v>42185</v>
          </cell>
          <cell r="CK3">
            <v>42216</v>
          </cell>
          <cell r="CL3">
            <v>42247</v>
          </cell>
          <cell r="CM3">
            <v>42277</v>
          </cell>
          <cell r="CN3">
            <v>42308</v>
          </cell>
          <cell r="CO3">
            <v>42338</v>
          </cell>
          <cell r="CP3">
            <v>42369</v>
          </cell>
          <cell r="CQ3">
            <v>42400</v>
          </cell>
          <cell r="CR3">
            <v>42429</v>
          </cell>
          <cell r="CS3">
            <v>42460</v>
          </cell>
          <cell r="CT3">
            <v>42490</v>
          </cell>
          <cell r="CU3">
            <v>42521</v>
          </cell>
          <cell r="CV3">
            <v>42551</v>
          </cell>
          <cell r="CW3">
            <v>42582</v>
          </cell>
          <cell r="CX3">
            <v>42613</v>
          </cell>
          <cell r="CY3">
            <v>42643</v>
          </cell>
          <cell r="CZ3">
            <v>42674</v>
          </cell>
        </row>
        <row r="4">
          <cell r="A4">
            <v>2</v>
          </cell>
          <cell r="J4" t="str">
            <v># deudores informados</v>
          </cell>
          <cell r="K4" t="str">
            <v># deudores informados</v>
          </cell>
          <cell r="L4" t="str">
            <v># deudores informados</v>
          </cell>
          <cell r="M4" t="str">
            <v># deudores informados</v>
          </cell>
          <cell r="N4" t="str">
            <v># deudores informados</v>
          </cell>
          <cell r="O4" t="str">
            <v># deudores informados</v>
          </cell>
          <cell r="P4" t="str">
            <v># deudores informados</v>
          </cell>
          <cell r="Q4" t="str">
            <v># deudores informados</v>
          </cell>
        </row>
        <row r="5">
          <cell r="A5">
            <v>3</v>
          </cell>
          <cell r="B5" t="str">
            <v>Comercial</v>
          </cell>
          <cell r="J5">
            <v>91378</v>
          </cell>
          <cell r="K5">
            <v>92683</v>
          </cell>
          <cell r="L5">
            <v>93360</v>
          </cell>
          <cell r="M5">
            <v>94333</v>
          </cell>
          <cell r="N5">
            <v>94522</v>
          </cell>
          <cell r="O5">
            <v>95669</v>
          </cell>
          <cell r="P5">
            <v>93754</v>
          </cell>
          <cell r="Q5">
            <v>93913</v>
          </cell>
          <cell r="R5">
            <v>95012</v>
          </cell>
          <cell r="S5">
            <v>102163</v>
          </cell>
          <cell r="T5">
            <v>103034</v>
          </cell>
          <cell r="U5">
            <v>103810</v>
          </cell>
          <cell r="V5">
            <v>103507</v>
          </cell>
          <cell r="W5">
            <v>104883</v>
          </cell>
          <cell r="X5">
            <v>106112</v>
          </cell>
          <cell r="Y5">
            <v>106628</v>
          </cell>
          <cell r="Z5">
            <v>108215</v>
          </cell>
          <cell r="AA5">
            <v>109107</v>
          </cell>
          <cell r="AB5">
            <v>109420</v>
          </cell>
        </row>
        <row r="6">
          <cell r="A6">
            <v>4</v>
          </cell>
          <cell r="B6" t="str">
            <v>Consumo</v>
          </cell>
          <cell r="J6">
            <v>3022392</v>
          </cell>
          <cell r="K6">
            <v>3020981</v>
          </cell>
          <cell r="L6">
            <v>3035886</v>
          </cell>
          <cell r="M6">
            <v>3032997</v>
          </cell>
          <cell r="N6">
            <v>3043691</v>
          </cell>
          <cell r="O6">
            <v>3059729</v>
          </cell>
          <cell r="P6">
            <v>3062588</v>
          </cell>
          <cell r="Q6">
            <v>3067344</v>
          </cell>
          <cell r="R6">
            <v>3073355</v>
          </cell>
          <cell r="S6">
            <v>3074726</v>
          </cell>
          <cell r="T6">
            <v>3082382</v>
          </cell>
          <cell r="U6">
            <v>3081881</v>
          </cell>
          <cell r="V6">
            <v>3101587</v>
          </cell>
          <cell r="W6">
            <v>3104677</v>
          </cell>
          <cell r="X6">
            <v>3114992</v>
          </cell>
          <cell r="Y6">
            <v>3121914</v>
          </cell>
          <cell r="Z6">
            <v>3146391</v>
          </cell>
          <cell r="AA6">
            <v>3167781</v>
          </cell>
          <cell r="AB6">
            <v>3183281</v>
          </cell>
        </row>
        <row r="7">
          <cell r="A7">
            <v>5</v>
          </cell>
          <cell r="B7" t="str">
            <v>Hipotecario</v>
          </cell>
          <cell r="J7">
            <v>119985</v>
          </cell>
          <cell r="K7">
            <v>120911</v>
          </cell>
          <cell r="L7">
            <v>121694</v>
          </cell>
          <cell r="M7">
            <v>122662</v>
          </cell>
          <cell r="N7">
            <v>123582</v>
          </cell>
          <cell r="O7">
            <v>124536</v>
          </cell>
          <cell r="P7">
            <v>125392</v>
          </cell>
          <cell r="Q7">
            <v>126426</v>
          </cell>
          <cell r="R7">
            <v>127410</v>
          </cell>
          <cell r="S7">
            <v>128616</v>
          </cell>
          <cell r="T7">
            <v>129660</v>
          </cell>
          <cell r="U7">
            <v>130900</v>
          </cell>
          <cell r="V7">
            <v>132017</v>
          </cell>
          <cell r="W7">
            <v>132993</v>
          </cell>
          <cell r="X7">
            <v>134045</v>
          </cell>
          <cell r="Y7">
            <v>135583</v>
          </cell>
          <cell r="Z7">
            <v>137491</v>
          </cell>
          <cell r="AA7">
            <v>138801</v>
          </cell>
          <cell r="AB7">
            <v>139081</v>
          </cell>
        </row>
        <row r="8">
          <cell r="A8">
            <v>6</v>
          </cell>
          <cell r="B8" t="str">
            <v>MES</v>
          </cell>
          <cell r="J8">
            <v>1196288</v>
          </cell>
          <cell r="K8">
            <v>1215844</v>
          </cell>
          <cell r="L8">
            <v>1233967</v>
          </cell>
          <cell r="M8">
            <v>1249400</v>
          </cell>
          <cell r="N8">
            <v>1257921</v>
          </cell>
          <cell r="O8">
            <v>1266147</v>
          </cell>
          <cell r="P8">
            <v>1267071</v>
          </cell>
          <cell r="Q8">
            <v>1275885</v>
          </cell>
          <cell r="R8">
            <v>1284111</v>
          </cell>
          <cell r="S8">
            <v>1290396</v>
          </cell>
          <cell r="T8">
            <v>1312221</v>
          </cell>
          <cell r="U8">
            <v>1329633</v>
          </cell>
          <cell r="V8">
            <v>1334794</v>
          </cell>
          <cell r="W8">
            <v>1343307</v>
          </cell>
          <cell r="X8">
            <v>1359100</v>
          </cell>
          <cell r="Y8">
            <v>1372744</v>
          </cell>
          <cell r="Z8">
            <v>1388598</v>
          </cell>
          <cell r="AA8">
            <v>1400396</v>
          </cell>
          <cell r="AB8">
            <v>1403940</v>
          </cell>
        </row>
      </sheetData>
      <sheetData sheetId="6" refreshError="1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udores Dinámica"/>
      <sheetName val="Copia Para Boletín"/>
      <sheetName val="Deudores productiv"/>
      <sheetName val="Deudores"/>
      <sheetName val="NEXOS"/>
      <sheetName val="GRUPOS POR TIPO"/>
      <sheetName val="GRUPOS AGREGADO 2"/>
      <sheetName val="B.ESTATAL POR TIPO"/>
      <sheetName val="B. ESTATAL AGREGADO"/>
      <sheetName val="SIST FIN TOTAL POR TIPO"/>
      <sheetName val="SIST FIN TOTAL AGREGADO"/>
      <sheetName val="CONSOLIDADO"/>
      <sheetName val="COMPROBACIÓN"/>
      <sheetName val="BASE"/>
      <sheetName val="Hoja2"/>
      <sheetName val="validación anexo 5"/>
    </sheetNames>
    <sheetDataSet>
      <sheetData sheetId="0"/>
      <sheetData sheetId="1"/>
      <sheetData sheetId="2"/>
      <sheetData sheetId="3"/>
      <sheetData sheetId="4"/>
      <sheetData sheetId="5">
        <row r="3">
          <cell r="A3">
            <v>1</v>
          </cell>
          <cell r="D3">
            <v>37256</v>
          </cell>
          <cell r="E3">
            <v>37621</v>
          </cell>
          <cell r="F3">
            <v>37986</v>
          </cell>
          <cell r="G3">
            <v>38352</v>
          </cell>
          <cell r="H3">
            <v>38717</v>
          </cell>
          <cell r="I3">
            <v>39082</v>
          </cell>
          <cell r="J3">
            <v>39447</v>
          </cell>
          <cell r="K3">
            <v>39813</v>
          </cell>
          <cell r="L3">
            <v>39844</v>
          </cell>
          <cell r="M3">
            <v>39872</v>
          </cell>
          <cell r="N3">
            <v>39903</v>
          </cell>
          <cell r="O3">
            <v>39933</v>
          </cell>
          <cell r="P3">
            <v>39964</v>
          </cell>
          <cell r="Q3">
            <v>39994</v>
          </cell>
          <cell r="R3">
            <v>40025</v>
          </cell>
          <cell r="S3">
            <v>40056</v>
          </cell>
          <cell r="T3">
            <v>40086</v>
          </cell>
          <cell r="U3">
            <v>40117</v>
          </cell>
          <cell r="V3">
            <v>40147</v>
          </cell>
          <cell r="W3">
            <v>40178</v>
          </cell>
          <cell r="X3">
            <v>40209</v>
          </cell>
          <cell r="Y3">
            <v>40237</v>
          </cell>
          <cell r="Z3">
            <v>40268</v>
          </cell>
          <cell r="AA3">
            <v>40298</v>
          </cell>
          <cell r="AB3">
            <v>40329</v>
          </cell>
          <cell r="AC3">
            <v>40359</v>
          </cell>
          <cell r="AD3">
            <v>40390</v>
          </cell>
          <cell r="AE3">
            <v>40421</v>
          </cell>
          <cell r="AF3">
            <v>40451</v>
          </cell>
          <cell r="AG3">
            <v>40482</v>
          </cell>
          <cell r="AH3">
            <v>40512</v>
          </cell>
          <cell r="AI3">
            <v>40543</v>
          </cell>
          <cell r="AJ3">
            <v>40574</v>
          </cell>
          <cell r="AK3">
            <v>40602</v>
          </cell>
          <cell r="AL3">
            <v>40633</v>
          </cell>
          <cell r="AM3">
            <v>40663</v>
          </cell>
          <cell r="AN3">
            <v>40694</v>
          </cell>
          <cell r="AO3">
            <v>40724</v>
          </cell>
          <cell r="AP3">
            <v>40755</v>
          </cell>
          <cell r="AQ3">
            <v>40786</v>
          </cell>
          <cell r="AR3">
            <v>40816</v>
          </cell>
          <cell r="AS3">
            <v>40847</v>
          </cell>
          <cell r="AT3">
            <v>40877</v>
          </cell>
          <cell r="AU3">
            <v>40908</v>
          </cell>
          <cell r="AV3">
            <v>40939</v>
          </cell>
          <cell r="AW3">
            <v>40968</v>
          </cell>
          <cell r="AX3">
            <v>40999</v>
          </cell>
          <cell r="AY3">
            <v>41029</v>
          </cell>
          <cell r="AZ3">
            <v>41060</v>
          </cell>
          <cell r="BA3">
            <v>41090</v>
          </cell>
          <cell r="BB3">
            <v>41121</v>
          </cell>
          <cell r="BC3">
            <v>41152</v>
          </cell>
          <cell r="BD3">
            <v>41182</v>
          </cell>
          <cell r="BE3">
            <v>41213</v>
          </cell>
          <cell r="BF3">
            <v>41243</v>
          </cell>
          <cell r="BG3">
            <v>41274</v>
          </cell>
          <cell r="BH3">
            <v>41305</v>
          </cell>
          <cell r="BI3">
            <v>41333</v>
          </cell>
          <cell r="BJ3">
            <v>41364</v>
          </cell>
          <cell r="BK3">
            <v>41394</v>
          </cell>
          <cell r="BL3">
            <v>41425</v>
          </cell>
          <cell r="BM3">
            <v>41455</v>
          </cell>
          <cell r="BN3">
            <v>41486</v>
          </cell>
          <cell r="BO3">
            <v>41517</v>
          </cell>
          <cell r="BP3">
            <v>41547</v>
          </cell>
          <cell r="BQ3">
            <v>41578</v>
          </cell>
          <cell r="BR3">
            <v>41608</v>
          </cell>
          <cell r="BS3">
            <v>41639</v>
          </cell>
          <cell r="BT3">
            <v>41670</v>
          </cell>
          <cell r="BU3">
            <v>41698</v>
          </cell>
          <cell r="BV3">
            <v>41729</v>
          </cell>
          <cell r="BW3">
            <v>41759</v>
          </cell>
          <cell r="BX3">
            <v>41790</v>
          </cell>
          <cell r="BY3">
            <v>41820</v>
          </cell>
          <cell r="BZ3">
            <v>41851</v>
          </cell>
          <cell r="CA3">
            <v>41882</v>
          </cell>
          <cell r="CB3">
            <v>41912</v>
          </cell>
          <cell r="CC3">
            <v>41943</v>
          </cell>
          <cell r="CD3">
            <v>41973</v>
          </cell>
          <cell r="CE3">
            <v>42004</v>
          </cell>
          <cell r="CF3">
            <v>42035</v>
          </cell>
          <cell r="CG3">
            <v>42063</v>
          </cell>
          <cell r="CH3">
            <v>42094</v>
          </cell>
          <cell r="CI3">
            <v>42124</v>
          </cell>
          <cell r="CJ3">
            <v>42155</v>
          </cell>
          <cell r="CK3">
            <v>42185</v>
          </cell>
          <cell r="CL3">
            <v>42216</v>
          </cell>
          <cell r="CM3">
            <v>42247</v>
          </cell>
          <cell r="CN3">
            <v>42277</v>
          </cell>
          <cell r="CO3">
            <v>42308</v>
          </cell>
          <cell r="CP3">
            <v>42338</v>
          </cell>
          <cell r="CQ3">
            <v>42369</v>
          </cell>
          <cell r="CR3">
            <v>42400</v>
          </cell>
          <cell r="CS3">
            <v>42429</v>
          </cell>
          <cell r="CT3">
            <v>42460</v>
          </cell>
          <cell r="CU3">
            <v>42490</v>
          </cell>
          <cell r="CV3">
            <v>42521</v>
          </cell>
          <cell r="CW3">
            <v>42551</v>
          </cell>
          <cell r="CX3">
            <v>42582</v>
          </cell>
          <cell r="CY3">
            <v>42613</v>
          </cell>
          <cell r="CZ3">
            <v>42643</v>
          </cell>
          <cell r="DA3">
            <v>42674</v>
          </cell>
          <cell r="DB3">
            <v>42704</v>
          </cell>
          <cell r="DC3">
            <v>42735</v>
          </cell>
          <cell r="DD3">
            <v>42766</v>
          </cell>
          <cell r="DE3">
            <v>42794</v>
          </cell>
          <cell r="DF3">
            <v>42825</v>
          </cell>
          <cell r="DG3">
            <v>42855</v>
          </cell>
          <cell r="DH3">
            <v>42886</v>
          </cell>
          <cell r="DI3">
            <v>42916</v>
          </cell>
          <cell r="DJ3">
            <v>42947</v>
          </cell>
          <cell r="DK3">
            <v>42978</v>
          </cell>
          <cell r="DL3">
            <v>43008</v>
          </cell>
          <cell r="DM3">
            <v>43039</v>
          </cell>
          <cell r="DN3">
            <v>43069</v>
          </cell>
          <cell r="DO3">
            <v>43100</v>
          </cell>
          <cell r="DP3">
            <v>43131</v>
          </cell>
          <cell r="DQ3">
            <v>43159</v>
          </cell>
          <cell r="DR3">
            <v>43190</v>
          </cell>
          <cell r="DS3">
            <v>43220</v>
          </cell>
          <cell r="DT3">
            <v>43251</v>
          </cell>
          <cell r="DU3">
            <v>43281</v>
          </cell>
          <cell r="DV3">
            <v>43312</v>
          </cell>
          <cell r="DW3">
            <v>43343</v>
          </cell>
          <cell r="DX3">
            <v>43373</v>
          </cell>
          <cell r="DY3">
            <v>43404</v>
          </cell>
          <cell r="DZ3">
            <v>43434</v>
          </cell>
          <cell r="EA3">
            <v>43465</v>
          </cell>
          <cell r="EB3">
            <v>43496</v>
          </cell>
          <cell r="EC3">
            <v>43524</v>
          </cell>
          <cell r="ED3">
            <v>43555</v>
          </cell>
          <cell r="EE3">
            <v>43585</v>
          </cell>
          <cell r="EF3">
            <v>43616</v>
          </cell>
          <cell r="EG3">
            <v>43646</v>
          </cell>
          <cell r="EH3">
            <v>43677</v>
          </cell>
          <cell r="EI3">
            <v>43708</v>
          </cell>
          <cell r="EJ3">
            <v>43738</v>
          </cell>
          <cell r="EK3">
            <v>43769</v>
          </cell>
          <cell r="EL3">
            <v>43799</v>
          </cell>
          <cell r="EM3">
            <v>43830</v>
          </cell>
          <cell r="EN3">
            <v>43861</v>
          </cell>
          <cell r="EO3">
            <v>43890</v>
          </cell>
          <cell r="EP3">
            <v>43921</v>
          </cell>
          <cell r="EQ3">
            <v>43951</v>
          </cell>
          <cell r="ER3">
            <v>43982</v>
          </cell>
          <cell r="ES3">
            <v>44012</v>
          </cell>
          <cell r="ET3">
            <v>44043</v>
          </cell>
          <cell r="EU3">
            <v>44074</v>
          </cell>
          <cell r="EV3">
            <v>44104</v>
          </cell>
          <cell r="EW3">
            <v>44135</v>
          </cell>
          <cell r="EX3">
            <v>44165</v>
          </cell>
          <cell r="EY3">
            <v>44196</v>
          </cell>
          <cell r="EZ3">
            <v>44227</v>
          </cell>
          <cell r="FA3">
            <v>44255</v>
          </cell>
          <cell r="FB3">
            <v>44286</v>
          </cell>
          <cell r="FC3">
            <v>44316</v>
          </cell>
          <cell r="FD3">
            <v>44347</v>
          </cell>
          <cell r="FE3">
            <v>44377</v>
          </cell>
          <cell r="FF3">
            <v>44408</v>
          </cell>
          <cell r="FG3">
            <v>44439</v>
          </cell>
          <cell r="FH3">
            <v>44469</v>
          </cell>
          <cell r="FI3">
            <v>44500</v>
          </cell>
          <cell r="FJ3">
            <v>44530</v>
          </cell>
          <cell r="FK3">
            <v>44561</v>
          </cell>
          <cell r="FL3">
            <v>44592</v>
          </cell>
          <cell r="FM3">
            <v>44620</v>
          </cell>
          <cell r="FN3">
            <v>44651</v>
          </cell>
          <cell r="FO3">
            <v>44681</v>
          </cell>
          <cell r="FP3">
            <v>44712</v>
          </cell>
          <cell r="FQ3">
            <v>44742</v>
          </cell>
          <cell r="FR3">
            <v>44773</v>
          </cell>
          <cell r="FS3">
            <v>44804</v>
          </cell>
          <cell r="FT3">
            <v>44834</v>
          </cell>
          <cell r="FU3">
            <v>44865</v>
          </cell>
          <cell r="FV3">
            <v>44895</v>
          </cell>
          <cell r="FW3">
            <v>44926</v>
          </cell>
          <cell r="FX3">
            <v>44957</v>
          </cell>
          <cell r="FY3">
            <v>44985</v>
          </cell>
          <cell r="FZ3">
            <v>45016</v>
          </cell>
          <cell r="GA3">
            <v>45046</v>
          </cell>
          <cell r="GB3">
            <v>45077</v>
          </cell>
          <cell r="GC3">
            <v>45107</v>
          </cell>
          <cell r="GD3">
            <v>45138</v>
          </cell>
          <cell r="GE3">
            <v>45169</v>
          </cell>
          <cell r="GF3">
            <v>45199</v>
          </cell>
          <cell r="GG3">
            <v>45230</v>
          </cell>
          <cell r="GH3">
            <v>45260</v>
          </cell>
          <cell r="GI3">
            <v>45291</v>
          </cell>
          <cell r="GJ3">
            <v>45322</v>
          </cell>
          <cell r="GK3">
            <v>45351</v>
          </cell>
          <cell r="GL3">
            <v>45382</v>
          </cell>
          <cell r="GM3">
            <v>45412</v>
          </cell>
          <cell r="GN3">
            <v>45443</v>
          </cell>
          <cell r="GO3">
            <v>45473</v>
          </cell>
          <cell r="GP3">
            <v>45504</v>
          </cell>
          <cell r="GQ3">
            <v>45535</v>
          </cell>
          <cell r="GR3">
            <v>45565</v>
          </cell>
          <cell r="GS3">
            <v>45596</v>
          </cell>
          <cell r="GT3">
            <v>45626</v>
          </cell>
          <cell r="GU3">
            <v>45657</v>
          </cell>
          <cell r="GV3">
            <v>45688</v>
          </cell>
          <cell r="GW3">
            <v>45716</v>
          </cell>
          <cell r="GX3">
            <v>45747</v>
          </cell>
          <cell r="GY3">
            <v>45777</v>
          </cell>
          <cell r="GZ3">
            <v>45808</v>
          </cell>
          <cell r="HA3">
            <v>45838</v>
          </cell>
          <cell r="HB3">
            <v>45869</v>
          </cell>
          <cell r="HC3">
            <v>45900</v>
          </cell>
          <cell r="HD3">
            <v>45930</v>
          </cell>
          <cell r="HE3">
            <v>45961</v>
          </cell>
          <cell r="HF3">
            <v>45991</v>
          </cell>
          <cell r="HG3">
            <v>46022</v>
          </cell>
          <cell r="HH3">
            <v>46053</v>
          </cell>
          <cell r="HI3">
            <v>46081</v>
          </cell>
          <cell r="HJ3">
            <v>46112</v>
          </cell>
          <cell r="HK3">
            <v>46142</v>
          </cell>
          <cell r="HL3">
            <v>46173</v>
          </cell>
          <cell r="HM3">
            <v>46203</v>
          </cell>
          <cell r="HN3">
            <v>46234</v>
          </cell>
          <cell r="HO3">
            <v>46265</v>
          </cell>
          <cell r="HP3">
            <v>46295</v>
          </cell>
          <cell r="HQ3">
            <v>46326</v>
          </cell>
          <cell r="HR3">
            <v>46356</v>
          </cell>
          <cell r="HS3">
            <v>46387</v>
          </cell>
          <cell r="HT3">
            <v>46418</v>
          </cell>
          <cell r="HU3">
            <v>46446</v>
          </cell>
          <cell r="HV3">
            <v>46477</v>
          </cell>
          <cell r="HW3">
            <v>46507</v>
          </cell>
          <cell r="HX3">
            <v>46538</v>
          </cell>
          <cell r="HY3">
            <v>46568</v>
          </cell>
          <cell r="HZ3">
            <v>46599</v>
          </cell>
          <cell r="IA3">
            <v>46630</v>
          </cell>
          <cell r="IB3">
            <v>46660</v>
          </cell>
          <cell r="IC3">
            <v>46691</v>
          </cell>
          <cell r="ID3">
            <v>46721</v>
          </cell>
          <cell r="IE3">
            <v>46752</v>
          </cell>
          <cell r="IF3">
            <v>46783</v>
          </cell>
          <cell r="IG3">
            <v>46812</v>
          </cell>
          <cell r="IH3">
            <v>46843</v>
          </cell>
          <cell r="II3">
            <v>46873</v>
          </cell>
          <cell r="IJ3">
            <v>46904</v>
          </cell>
          <cell r="IK3">
            <v>46934</v>
          </cell>
          <cell r="IL3">
            <v>46965</v>
          </cell>
          <cell r="IM3">
            <v>46996</v>
          </cell>
          <cell r="IN3">
            <v>47026</v>
          </cell>
          <cell r="IO3">
            <v>47057</v>
          </cell>
          <cell r="IP3">
            <v>47087</v>
          </cell>
          <cell r="IQ3">
            <v>47118</v>
          </cell>
          <cell r="IR3">
            <v>47149</v>
          </cell>
          <cell r="IS3">
            <v>47177</v>
          </cell>
          <cell r="IT3">
            <v>47208</v>
          </cell>
          <cell r="IU3">
            <v>47238</v>
          </cell>
          <cell r="IV3">
            <v>47269</v>
          </cell>
        </row>
      </sheetData>
      <sheetData sheetId="6">
        <row r="3">
          <cell r="A3">
            <v>1</v>
          </cell>
        </row>
      </sheetData>
      <sheetData sheetId="7">
        <row r="4">
          <cell r="A4">
            <v>1</v>
          </cell>
        </row>
      </sheetData>
      <sheetData sheetId="8">
        <row r="1">
          <cell r="A1">
            <v>1</v>
          </cell>
        </row>
      </sheetData>
      <sheetData sheetId="9"/>
      <sheetData sheetId="10">
        <row r="3">
          <cell r="A3">
            <v>37256</v>
          </cell>
        </row>
      </sheetData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Cam"/>
      <sheetName val="Apr-Ofic."/>
      <sheetName val="TInt."/>
      <sheetName val="Ctas-Ind (0)"/>
      <sheetName val="Formato"/>
      <sheetName val="Ctas-Ind (1)"/>
      <sheetName val="Ctas-Ind (2)"/>
      <sheetName val="Ctas-Ind (3)"/>
      <sheetName val="BD0"/>
      <sheetName val="BD1"/>
      <sheetName val="BD2"/>
      <sheetName val="BD3"/>
      <sheetName val="Clasif."/>
      <sheetName val="P.Cuentas"/>
      <sheetName val="RSolv"/>
      <sheetName val="RCred"/>
      <sheetName val="Efic"/>
      <sheetName val="Rent"/>
      <sheetName val="RLiq"/>
      <sheetName val="RMdo"/>
      <sheetName val="Ranking"/>
      <sheetName val="IMFNB"/>
      <sheetName val="Cálculos By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U25"/>
  <sheetViews>
    <sheetView tabSelected="1" workbookViewId="0">
      <selection activeCell="P11" sqref="P11"/>
    </sheetView>
  </sheetViews>
  <sheetFormatPr baseColWidth="10" defaultColWidth="0" defaultRowHeight="15" customHeight="1" zeroHeight="1" x14ac:dyDescent="0.25"/>
  <cols>
    <col min="1" max="18" width="9.85546875" style="1" customWidth="1"/>
    <col min="19" max="19" width="10" style="1" customWidth="1"/>
    <col min="20" max="21" width="9.7109375" style="1" hidden="1" customWidth="1"/>
    <col min="22" max="16384" width="11.42578125" style="1" hidden="1"/>
  </cols>
  <sheetData>
    <row r="1" spans="2:18" ht="15" customHeight="1" x14ac:dyDescent="0.25"/>
    <row r="2" spans="2:18" ht="15" customHeight="1" x14ac:dyDescent="0.25"/>
    <row r="3" spans="2:18" ht="18" customHeight="1" x14ac:dyDescent="0.3">
      <c r="B3" s="90" t="s">
        <v>75</v>
      </c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</row>
    <row r="4" spans="2:18" ht="19.5" customHeight="1" x14ac:dyDescent="0.25">
      <c r="B4" s="91" t="s">
        <v>74</v>
      </c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</row>
    <row r="5" spans="2:18" ht="15" customHeight="1" x14ac:dyDescent="0.25">
      <c r="B5" s="92" t="s">
        <v>58</v>
      </c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</row>
    <row r="6" spans="2:18" ht="15" customHeight="1" x14ac:dyDescent="0.25">
      <c r="J6" s="6"/>
    </row>
    <row r="7" spans="2:18" ht="15" customHeight="1" x14ac:dyDescent="0.25">
      <c r="J7" s="6"/>
    </row>
    <row r="8" spans="2:18" ht="15" customHeight="1" x14ac:dyDescent="0.25"/>
    <row r="9" spans="2:18" ht="15" customHeight="1" x14ac:dyDescent="0.25"/>
    <row r="10" spans="2:18" ht="15" customHeight="1" x14ac:dyDescent="0.25"/>
    <row r="11" spans="2:18" ht="15" customHeight="1" x14ac:dyDescent="0.25"/>
    <row r="12" spans="2:18" ht="15" customHeight="1" x14ac:dyDescent="0.25"/>
    <row r="13" spans="2:18" ht="15" customHeight="1" x14ac:dyDescent="0.25"/>
    <row r="14" spans="2:18" ht="15" customHeight="1" x14ac:dyDescent="0.25"/>
    <row r="15" spans="2:18" ht="15" customHeight="1" x14ac:dyDescent="0.25"/>
    <row r="16" spans="2:18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</sheetData>
  <sheetProtection selectLockedCells="1" selectUnlockedCells="1"/>
  <mergeCells count="3">
    <mergeCell ref="B3:R3"/>
    <mergeCell ref="B4:R4"/>
    <mergeCell ref="B5:R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P25"/>
  <sheetViews>
    <sheetView workbookViewId="0"/>
  </sheetViews>
  <sheetFormatPr baseColWidth="10" defaultColWidth="0" defaultRowHeight="15" zeroHeight="1" x14ac:dyDescent="0.25"/>
  <cols>
    <col min="1" max="16" width="11.7109375" style="1" customWidth="1"/>
    <col min="17" max="16384" width="11.42578125" style="1" hidden="1"/>
  </cols>
  <sheetData>
    <row r="1" spans="2:15" x14ac:dyDescent="0.25"/>
    <row r="2" spans="2:15" x14ac:dyDescent="0.25"/>
    <row r="3" spans="2:15" x14ac:dyDescent="0.25"/>
    <row r="4" spans="2:15" x14ac:dyDescent="0.25"/>
    <row r="5" spans="2:15" x14ac:dyDescent="0.25"/>
    <row r="6" spans="2:15" x14ac:dyDescent="0.25"/>
    <row r="7" spans="2:15" x14ac:dyDescent="0.25"/>
    <row r="8" spans="2:15" ht="15.75" customHeight="1" x14ac:dyDescent="0.25">
      <c r="B8" s="93" t="s">
        <v>0</v>
      </c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</row>
    <row r="9" spans="2:15" x14ac:dyDescent="0.25"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</row>
    <row r="10" spans="2:15" x14ac:dyDescent="0.25"/>
    <row r="11" spans="2:15" x14ac:dyDescent="0.25">
      <c r="G11" s="13"/>
    </row>
    <row r="12" spans="2:15" x14ac:dyDescent="0.25">
      <c r="F12" s="13" t="s">
        <v>52</v>
      </c>
      <c r="G12" s="13"/>
      <c r="J12" s="3">
        <v>2</v>
      </c>
    </row>
    <row r="13" spans="2:15" x14ac:dyDescent="0.25">
      <c r="G13" s="13" t="s">
        <v>53</v>
      </c>
      <c r="J13" s="3">
        <v>3</v>
      </c>
    </row>
    <row r="14" spans="2:15" x14ac:dyDescent="0.25">
      <c r="G14" s="13" t="s">
        <v>54</v>
      </c>
      <c r="J14" s="3">
        <v>4</v>
      </c>
    </row>
    <row r="15" spans="2:15" x14ac:dyDescent="0.25">
      <c r="G15" s="13" t="s">
        <v>55</v>
      </c>
      <c r="J15" s="3">
        <v>5</v>
      </c>
    </row>
    <row r="16" spans="2:15" x14ac:dyDescent="0.25">
      <c r="G16" s="13" t="s">
        <v>56</v>
      </c>
      <c r="J16" s="3">
        <v>6</v>
      </c>
    </row>
    <row r="17" spans="7:10" x14ac:dyDescent="0.25">
      <c r="G17" s="13" t="s">
        <v>57</v>
      </c>
      <c r="J17" s="3">
        <v>7</v>
      </c>
    </row>
    <row r="18" spans="7:10" x14ac:dyDescent="0.25">
      <c r="G18" s="13"/>
      <c r="J18" s="3"/>
    </row>
    <row r="19" spans="7:10" x14ac:dyDescent="0.25">
      <c r="G19" s="13"/>
      <c r="J19" s="3"/>
    </row>
    <row r="20" spans="7:10" x14ac:dyDescent="0.25">
      <c r="G20" s="14"/>
      <c r="J20" s="3"/>
    </row>
    <row r="21" spans="7:10" x14ac:dyDescent="0.25"/>
    <row r="22" spans="7:10" x14ac:dyDescent="0.25"/>
    <row r="23" spans="7:10" x14ac:dyDescent="0.25"/>
    <row r="24" spans="7:10" x14ac:dyDescent="0.25"/>
    <row r="25" spans="7:10" x14ac:dyDescent="0.25"/>
  </sheetData>
  <sheetProtection selectLockedCells="1"/>
  <protectedRanges>
    <protectedRange sqref="J12:J15 G13:G16 J17:J20" name="Rango1"/>
  </protectedRanges>
  <mergeCells count="1">
    <mergeCell ref="B8:O9"/>
  </mergeCells>
  <hyperlinks>
    <hyperlink ref="G13" location="'Cajamarca'!A1" display="Cajamarca"/>
    <hyperlink ref="G14" location="'La Libertad'!A1" display="La Libertad"/>
    <hyperlink ref="G15" location="'Lambayeque'!A1" display="Lambayeque"/>
    <hyperlink ref="G16" location="'Piura'!A1" display="Piura"/>
    <hyperlink ref="G17" location="'Tumbes'!A1" display="Tumbes"/>
    <hyperlink ref="F12" location="'Norte'!A1" display="Norte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W116"/>
  <sheetViews>
    <sheetView zoomScaleNormal="100" workbookViewId="0">
      <selection activeCell="A6" sqref="A6"/>
    </sheetView>
  </sheetViews>
  <sheetFormatPr baseColWidth="10" defaultColWidth="0" defaultRowHeight="15" x14ac:dyDescent="0.25"/>
  <cols>
    <col min="1" max="15" width="11.7109375" style="1" customWidth="1"/>
    <col min="16" max="16" width="8" style="1" customWidth="1"/>
    <col min="17" max="22" width="11.42578125" style="15" hidden="1" customWidth="1"/>
    <col min="23" max="23" width="12.7109375" style="15" hidden="1" customWidth="1"/>
    <col min="24" max="16384" width="11.42578125" style="1" hidden="1"/>
  </cols>
  <sheetData>
    <row r="1" spans="2:17" x14ac:dyDescent="0.25">
      <c r="B1" s="108" t="s">
        <v>76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</row>
    <row r="2" spans="2:17" x14ac:dyDescent="0.25"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</row>
    <row r="3" spans="2:17" x14ac:dyDescent="0.25">
      <c r="B3" s="7"/>
      <c r="C3" s="12"/>
      <c r="D3" s="12"/>
      <c r="E3" s="12"/>
      <c r="F3" s="12"/>
      <c r="G3" s="11"/>
      <c r="H3" s="12"/>
      <c r="I3" s="7"/>
      <c r="J3" s="12"/>
      <c r="K3" s="12"/>
      <c r="L3" s="11"/>
      <c r="M3" s="10"/>
      <c r="N3" s="10"/>
      <c r="O3" s="10"/>
    </row>
    <row r="4" spans="2:17" x14ac:dyDescent="0.25">
      <c r="B4" s="48" t="s">
        <v>42</v>
      </c>
      <c r="C4" s="30"/>
      <c r="D4" s="30"/>
      <c r="E4" s="30"/>
      <c r="F4" s="30"/>
      <c r="G4" s="29"/>
      <c r="H4" s="31"/>
      <c r="I4" s="31"/>
      <c r="J4" s="31"/>
      <c r="K4" s="31"/>
      <c r="L4" s="29"/>
      <c r="M4" s="32"/>
      <c r="N4" s="32"/>
      <c r="O4" s="32"/>
    </row>
    <row r="5" spans="2:17" x14ac:dyDescent="0.2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2:17" x14ac:dyDescent="0.25">
      <c r="B6" s="96" t="s">
        <v>64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</row>
    <row r="7" spans="2:17" x14ac:dyDescent="0.25">
      <c r="B7" s="97" t="s">
        <v>25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</row>
    <row r="8" spans="2:17" ht="45" x14ac:dyDescent="0.25">
      <c r="B8" s="20" t="s">
        <v>4</v>
      </c>
      <c r="C8" s="21" t="s">
        <v>5</v>
      </c>
      <c r="D8" s="21" t="s">
        <v>6</v>
      </c>
      <c r="E8" s="21" t="s">
        <v>7</v>
      </c>
      <c r="F8" s="21" t="s">
        <v>8</v>
      </c>
      <c r="G8" s="21" t="s">
        <v>9</v>
      </c>
      <c r="H8" s="21" t="s">
        <v>10</v>
      </c>
      <c r="I8" s="21" t="s">
        <v>11</v>
      </c>
      <c r="J8" s="21" t="s">
        <v>12</v>
      </c>
      <c r="K8" s="21" t="s">
        <v>13</v>
      </c>
      <c r="L8" s="21" t="s">
        <v>14</v>
      </c>
      <c r="M8" s="21" t="s">
        <v>15</v>
      </c>
      <c r="N8" s="21" t="s">
        <v>16</v>
      </c>
      <c r="O8" s="21" t="s">
        <v>17</v>
      </c>
    </row>
    <row r="9" spans="2:17" x14ac:dyDescent="0.25">
      <c r="B9" s="17">
        <v>2007</v>
      </c>
      <c r="C9" s="19">
        <f>+(Cajamarca!C9+'La Libertad'!C9+Lambayeque!C9+Piura!C9+Tumbes!C9)/1000</f>
        <v>5373.3869999999997</v>
      </c>
      <c r="D9" s="19">
        <f>+(Cajamarca!D9+'La Libertad'!D9+Lambayeque!D9+Piura!D9+Tumbes!D9)/1000</f>
        <v>680.22</v>
      </c>
      <c r="E9" s="19">
        <f>+(Cajamarca!E9+'La Libertad'!E9+Lambayeque!E9+Piura!E9+Tumbes!E9)/1000</f>
        <v>7549.3109999999997</v>
      </c>
      <c r="F9" s="19">
        <f>+(Cajamarca!F9+'La Libertad'!F9+Lambayeque!F9+Piura!F9+Tumbes!F9)/1000</f>
        <v>6312.4781739919626</v>
      </c>
      <c r="G9" s="19">
        <f>+(Cajamarca!G9+'La Libertad'!G9+Lambayeque!G9+Piura!G9+Tumbes!G9)/1000</f>
        <v>538.37599999999998</v>
      </c>
      <c r="H9" s="19">
        <f>+(Cajamarca!H9+'La Libertad'!H9+Lambayeque!H9+Piura!H9+Tumbes!H9)/1000</f>
        <v>2477.04</v>
      </c>
      <c r="I9" s="19">
        <f>+(Cajamarca!I9+'La Libertad'!I9+Lambayeque!I9+Piura!I9+Tumbes!I9)/1000</f>
        <v>5156.5190000000002</v>
      </c>
      <c r="J9" s="19">
        <f>+(Cajamarca!J9+'La Libertad'!J9+Lambayeque!J9+Piura!J9+Tumbes!J9)/1000</f>
        <v>2546.5619999999999</v>
      </c>
      <c r="K9" s="19">
        <f>+(Cajamarca!K9+'La Libertad'!K9+Lambayeque!K9+Piura!K9+Tumbes!K9)/1000</f>
        <v>917.70399999999995</v>
      </c>
      <c r="L9" s="19">
        <f>+(Cajamarca!L9+'La Libertad'!L9+Lambayeque!L9+Piura!L9+Tumbes!L9)/1000</f>
        <v>1023.144</v>
      </c>
      <c r="M9" s="19">
        <f>+(Cajamarca!M9+'La Libertad'!M9+Lambayeque!M9+Piura!M9+Tumbes!M9)/1000</f>
        <v>2155.96</v>
      </c>
      <c r="N9" s="19">
        <f>+(Cajamarca!N9+'La Libertad'!N9+Lambayeque!N9+Piura!N9+Tumbes!N9)/1000</f>
        <v>9213.3389999999999</v>
      </c>
      <c r="O9" s="19">
        <f>+(Cajamarca!O9+'La Libertad'!O9+Lambayeque!O9+Piura!O9+Tumbes!O9)/1000</f>
        <v>43944.040173991969</v>
      </c>
      <c r="P9" s="34"/>
    </row>
    <row r="10" spans="2:17" x14ac:dyDescent="0.25">
      <c r="B10" s="17">
        <v>2008</v>
      </c>
      <c r="C10" s="19">
        <f>+(Cajamarca!C10+'La Libertad'!C10+Lambayeque!C10+Piura!C10+Tumbes!C10)/1000</f>
        <v>5696.3090000000002</v>
      </c>
      <c r="D10" s="19">
        <f>+(Cajamarca!D10+'La Libertad'!D10+Lambayeque!D10+Piura!D10+Tumbes!D10)/1000</f>
        <v>680.33</v>
      </c>
      <c r="E10" s="19">
        <f>+(Cajamarca!E10+'La Libertad'!E10+Lambayeque!E10+Piura!E10+Tumbes!E10)/1000</f>
        <v>8863.5220000000008</v>
      </c>
      <c r="F10" s="19">
        <f>+(Cajamarca!F10+'La Libertad'!F10+Lambayeque!F10+Piura!F10+Tumbes!F10)/1000</f>
        <v>6680.7139999999999</v>
      </c>
      <c r="G10" s="19">
        <f>+(Cajamarca!G10+'La Libertad'!G10+Lambayeque!G10+Piura!G10+Tumbes!G10)/1000</f>
        <v>591.96900000000005</v>
      </c>
      <c r="H10" s="19">
        <f>+(Cajamarca!H10+'La Libertad'!H10+Lambayeque!H10+Piura!H10+Tumbes!H10)/1000</f>
        <v>2738.9029999999998</v>
      </c>
      <c r="I10" s="19">
        <f>+(Cajamarca!I10+'La Libertad'!I10+Lambayeque!I10+Piura!I10+Tumbes!I10)/1000</f>
        <v>5708.9390000000003</v>
      </c>
      <c r="J10" s="19">
        <f>+(Cajamarca!J10+'La Libertad'!J10+Lambayeque!J10+Piura!J10+Tumbes!J10)/1000</f>
        <v>2746.864</v>
      </c>
      <c r="K10" s="19">
        <f>+(Cajamarca!K10+'La Libertad'!K10+Lambayeque!K10+Piura!K10+Tumbes!K10)/1000</f>
        <v>998.53099999999995</v>
      </c>
      <c r="L10" s="19">
        <f>+(Cajamarca!L10+'La Libertad'!L10+Lambayeque!L10+Piura!L10+Tumbes!L10)/1000</f>
        <v>1232.864</v>
      </c>
      <c r="M10" s="19">
        <f>+(Cajamarca!M10+'La Libertad'!M10+Lambayeque!M10+Piura!M10+Tumbes!M10)/1000</f>
        <v>2315.6640000000002</v>
      </c>
      <c r="N10" s="19">
        <f>+(Cajamarca!N10+'La Libertad'!N10+Lambayeque!N10+Piura!N10+Tumbes!N10)/1000</f>
        <v>9714.0439999999999</v>
      </c>
      <c r="O10" s="19">
        <f>+(Cajamarca!O10+'La Libertad'!O10+Lambayeque!O10+Piura!O10+Tumbes!O10)/1000</f>
        <v>47968.652999999998</v>
      </c>
      <c r="P10" s="34"/>
      <c r="Q10" s="34"/>
    </row>
    <row r="11" spans="2:17" x14ac:dyDescent="0.25">
      <c r="B11" s="17">
        <v>2009</v>
      </c>
      <c r="C11" s="19">
        <f>+(Cajamarca!C11+'La Libertad'!C11+Lambayeque!C11+Piura!C11+Tumbes!C11)/1000</f>
        <v>5847.9229999999998</v>
      </c>
      <c r="D11" s="19">
        <f>+(Cajamarca!D11+'La Libertad'!D11+Lambayeque!D11+Piura!D11+Tumbes!D11)/1000</f>
        <v>600.49400000000003</v>
      </c>
      <c r="E11" s="19">
        <f>+(Cajamarca!E11+'La Libertad'!E11+Lambayeque!E11+Piura!E11+Tumbes!E11)/1000</f>
        <v>9568.1080000000002</v>
      </c>
      <c r="F11" s="19">
        <f>+(Cajamarca!F11+'La Libertad'!F11+Lambayeque!F11+Piura!F11+Tumbes!F11)/1000</f>
        <v>6449.3190000000004</v>
      </c>
      <c r="G11" s="19">
        <f>+(Cajamarca!G11+'La Libertad'!G11+Lambayeque!G11+Piura!G11+Tumbes!G11)/1000</f>
        <v>582.96100000000001</v>
      </c>
      <c r="H11" s="19">
        <f>+(Cajamarca!H11+'La Libertad'!H11+Lambayeque!H11+Piura!H11+Tumbes!H11)/1000</f>
        <v>2976.8420000000001</v>
      </c>
      <c r="I11" s="19">
        <f>+(Cajamarca!I11+'La Libertad'!I11+Lambayeque!I11+Piura!I11+Tumbes!I11)/1000</f>
        <v>5690.6329999999998</v>
      </c>
      <c r="J11" s="19">
        <f>+(Cajamarca!J11+'La Libertad'!J11+Lambayeque!J11+Piura!J11+Tumbes!J11)/1000</f>
        <v>2628.377</v>
      </c>
      <c r="K11" s="19">
        <f>+(Cajamarca!K11+'La Libertad'!K11+Lambayeque!K11+Piura!K11+Tumbes!K11)/1000</f>
        <v>1005.917</v>
      </c>
      <c r="L11" s="19">
        <f>+(Cajamarca!L11+'La Libertad'!L11+Lambayeque!L11+Piura!L11+Tumbes!L11)/1000</f>
        <v>1327.473</v>
      </c>
      <c r="M11" s="19">
        <f>+(Cajamarca!M11+'La Libertad'!M11+Lambayeque!M11+Piura!M11+Tumbes!M11)/1000</f>
        <v>2762.3609999999999</v>
      </c>
      <c r="N11" s="19">
        <f>+(Cajamarca!N11+'La Libertad'!N11+Lambayeque!N11+Piura!N11+Tumbes!N11)/1000</f>
        <v>10317.49</v>
      </c>
      <c r="O11" s="19">
        <f>+(Cajamarca!O11+'La Libertad'!O11+Lambayeque!O11+Piura!O11+Tumbes!O11)/1000</f>
        <v>49757.898000000001</v>
      </c>
      <c r="P11" s="34"/>
      <c r="Q11" s="34"/>
    </row>
    <row r="12" spans="2:17" x14ac:dyDescent="0.25">
      <c r="B12" s="17">
        <v>2010</v>
      </c>
      <c r="C12" s="19">
        <f>+(Cajamarca!C12+'La Libertad'!C12+Lambayeque!C12+Piura!C12+Tumbes!C12)/1000</f>
        <v>6204.2160000000003</v>
      </c>
      <c r="D12" s="19">
        <f>+(Cajamarca!D12+'La Libertad'!D12+Lambayeque!D12+Piura!D12+Tumbes!D12)/1000</f>
        <v>723.98900000000003</v>
      </c>
      <c r="E12" s="19">
        <f>+(Cajamarca!E12+'La Libertad'!E12+Lambayeque!E12+Piura!E12+Tumbes!E12)/1000</f>
        <v>9099.0609999999997</v>
      </c>
      <c r="F12" s="19">
        <f>+(Cajamarca!F12+'La Libertad'!F12+Lambayeque!F12+Piura!F12+Tumbes!F12)/1000</f>
        <v>6975.451</v>
      </c>
      <c r="G12" s="19">
        <f>+(Cajamarca!G12+'La Libertad'!G12+Lambayeque!G12+Piura!G12+Tumbes!G12)/1000</f>
        <v>620.15200000000004</v>
      </c>
      <c r="H12" s="19">
        <f>+(Cajamarca!H12+'La Libertad'!H12+Lambayeque!H12+Piura!H12+Tumbes!H12)/1000</f>
        <v>3397.9659999999999</v>
      </c>
      <c r="I12" s="19">
        <f>+(Cajamarca!I12+'La Libertad'!I12+Lambayeque!I12+Piura!I12+Tumbes!I12)/1000</f>
        <v>6382.2759999999998</v>
      </c>
      <c r="J12" s="19">
        <f>+(Cajamarca!J12+'La Libertad'!J12+Lambayeque!J12+Piura!J12+Tumbes!J12)/1000</f>
        <v>2998.5430000000001</v>
      </c>
      <c r="K12" s="19">
        <f>+(Cajamarca!K12+'La Libertad'!K12+Lambayeque!K12+Piura!K12+Tumbes!K12)/1000</f>
        <v>1083.0150000000001</v>
      </c>
      <c r="L12" s="19">
        <f>+(Cajamarca!L12+'La Libertad'!L12+Lambayeque!L12+Piura!L12+Tumbes!L12)/1000</f>
        <v>1472.8879999999999</v>
      </c>
      <c r="M12" s="19">
        <f>+(Cajamarca!M12+'La Libertad'!M12+Lambayeque!M12+Piura!M12+Tumbes!M12)/1000</f>
        <v>2910.4810000000002</v>
      </c>
      <c r="N12" s="19">
        <f>+(Cajamarca!N12+'La Libertad'!N12+Lambayeque!N12+Piura!N12+Tumbes!N12)/1000</f>
        <v>10762.008</v>
      </c>
      <c r="O12" s="19">
        <f>+(Cajamarca!O12+'La Libertad'!O12+Lambayeque!O12+Piura!O12+Tumbes!O12)/1000</f>
        <v>52630.046000000002</v>
      </c>
      <c r="P12" s="34"/>
      <c r="Q12" s="34"/>
    </row>
    <row r="13" spans="2:17" x14ac:dyDescent="0.25">
      <c r="B13" s="17">
        <v>2011</v>
      </c>
      <c r="C13" s="19">
        <f>+(Cajamarca!C13+'La Libertad'!C13+Lambayeque!C13+Piura!C13+Tumbes!C13)/1000</f>
        <v>6296.6350000000002</v>
      </c>
      <c r="D13" s="19">
        <f>+(Cajamarca!D13+'La Libertad'!D13+Lambayeque!D13+Piura!D13+Tumbes!D13)/1000</f>
        <v>886.66200000000003</v>
      </c>
      <c r="E13" s="19">
        <f>+(Cajamarca!E13+'La Libertad'!E13+Lambayeque!E13+Piura!E13+Tumbes!E13)/1000</f>
        <v>8882.4850000000006</v>
      </c>
      <c r="F13" s="19">
        <f>+(Cajamarca!F13+'La Libertad'!F13+Lambayeque!F13+Piura!F13+Tumbes!F13)/1000</f>
        <v>7598.39</v>
      </c>
      <c r="G13" s="19">
        <f>+(Cajamarca!G13+'La Libertad'!G13+Lambayeque!G13+Piura!G13+Tumbes!G13)/1000</f>
        <v>669.97</v>
      </c>
      <c r="H13" s="19">
        <f>+(Cajamarca!H13+'La Libertad'!H13+Lambayeque!H13+Piura!H13+Tumbes!H13)/1000</f>
        <v>3691.2959999999998</v>
      </c>
      <c r="I13" s="19">
        <f>+(Cajamarca!I13+'La Libertad'!I13+Lambayeque!I13+Piura!I13+Tumbes!I13)/1000</f>
        <v>6827.5730000000003</v>
      </c>
      <c r="J13" s="19">
        <f>+(Cajamarca!J13+'La Libertad'!J13+Lambayeque!J13+Piura!J13+Tumbes!J13)/1000</f>
        <v>3310.029</v>
      </c>
      <c r="K13" s="19">
        <f>+(Cajamarca!K13+'La Libertad'!K13+Lambayeque!K13+Piura!K13+Tumbes!K13)/1000</f>
        <v>1186.925</v>
      </c>
      <c r="L13" s="19">
        <f>+(Cajamarca!L13+'La Libertad'!L13+Lambayeque!L13+Piura!L13+Tumbes!L13)/1000</f>
        <v>1684.5619999999999</v>
      </c>
      <c r="M13" s="19">
        <f>+(Cajamarca!M13+'La Libertad'!M13+Lambayeque!M13+Piura!M13+Tumbes!M13)/1000</f>
        <v>3080.17</v>
      </c>
      <c r="N13" s="19">
        <f>+(Cajamarca!N13+'La Libertad'!N13+Lambayeque!N13+Piura!N13+Tumbes!N13)/1000</f>
        <v>11332.911</v>
      </c>
      <c r="O13" s="19">
        <f>+(Cajamarca!O13+'La Libertad'!O13+Lambayeque!O13+Piura!O13+Tumbes!O13)/1000</f>
        <v>55447.608</v>
      </c>
      <c r="P13" s="34"/>
      <c r="Q13" s="34"/>
    </row>
    <row r="14" spans="2:17" x14ac:dyDescent="0.25">
      <c r="B14" s="17">
        <v>2012</v>
      </c>
      <c r="C14" s="19">
        <f>+(Cajamarca!C14+'La Libertad'!C14+Lambayeque!C14+Piura!C14+Tumbes!C14)/1000</f>
        <v>6653.0420000000004</v>
      </c>
      <c r="D14" s="19">
        <f>+(Cajamarca!D14+'La Libertad'!D14+Lambayeque!D14+Piura!D14+Tumbes!D14)/1000</f>
        <v>728.42600000000004</v>
      </c>
      <c r="E14" s="19">
        <f>+(Cajamarca!E14+'La Libertad'!E14+Lambayeque!E14+Piura!E14+Tumbes!E14)/1000</f>
        <v>9122.2090000000007</v>
      </c>
      <c r="F14" s="19">
        <f>+(Cajamarca!F14+'La Libertad'!F14+Lambayeque!F14+Piura!F14+Tumbes!F14)/1000</f>
        <v>8031.0569999999998</v>
      </c>
      <c r="G14" s="19">
        <f>+(Cajamarca!G14+'La Libertad'!G14+Lambayeque!G14+Piura!G14+Tumbes!G14)/1000</f>
        <v>691.68399999999997</v>
      </c>
      <c r="H14" s="19">
        <f>+(Cajamarca!H14+'La Libertad'!H14+Lambayeque!H14+Piura!H14+Tumbes!H14)/1000</f>
        <v>4394.5479999999998</v>
      </c>
      <c r="I14" s="19">
        <f>+(Cajamarca!I14+'La Libertad'!I14+Lambayeque!I14+Piura!I14+Tumbes!I14)/1000</f>
        <v>7573.6019999999999</v>
      </c>
      <c r="J14" s="19">
        <f>+(Cajamarca!J14+'La Libertad'!J14+Lambayeque!J14+Piura!J14+Tumbes!J14)/1000</f>
        <v>3550.491</v>
      </c>
      <c r="K14" s="19">
        <f>+(Cajamarca!K14+'La Libertad'!K14+Lambayeque!K14+Piura!K14+Tumbes!K14)/1000</f>
        <v>1306.796</v>
      </c>
      <c r="L14" s="19">
        <f>+(Cajamarca!L14+'La Libertad'!L14+Lambayeque!L14+Piura!L14+Tumbes!L14)/1000</f>
        <v>1933.78</v>
      </c>
      <c r="M14" s="19">
        <f>+(Cajamarca!M14+'La Libertad'!M14+Lambayeque!M14+Piura!M14+Tumbes!M14)/1000</f>
        <v>3289.9360000000001</v>
      </c>
      <c r="N14" s="19">
        <f>+(Cajamarca!N14+'La Libertad'!N14+Lambayeque!N14+Piura!N14+Tumbes!N14)/1000</f>
        <v>11997.366</v>
      </c>
      <c r="O14" s="19">
        <f>+(Cajamarca!O14+'La Libertad'!O14+Lambayeque!O14+Piura!O14+Tumbes!O14)/1000</f>
        <v>59272.936999999998</v>
      </c>
      <c r="P14" s="34"/>
      <c r="Q14" s="34"/>
    </row>
    <row r="15" spans="2:17" x14ac:dyDescent="0.25">
      <c r="B15" s="17">
        <v>2013</v>
      </c>
      <c r="C15" s="19">
        <f>+(Cajamarca!C15+'La Libertad'!C15+Lambayeque!C15+Piura!C15+Tumbes!C15)/1000</f>
        <v>6790.2269999999999</v>
      </c>
      <c r="D15" s="19">
        <f>+(Cajamarca!D15+'La Libertad'!D15+Lambayeque!D15+Piura!D15+Tumbes!D15)/1000</f>
        <v>826.75800000000004</v>
      </c>
      <c r="E15" s="19">
        <f>+(Cajamarca!E15+'La Libertad'!E15+Lambayeque!E15+Piura!E15+Tumbes!E15)/1000</f>
        <v>8220.4670000000006</v>
      </c>
      <c r="F15" s="19">
        <f>+(Cajamarca!F15+'La Libertad'!F15+Lambayeque!F15+Piura!F15+Tumbes!F15)/1000</f>
        <v>8358.83</v>
      </c>
      <c r="G15" s="19">
        <f>+(Cajamarca!G15+'La Libertad'!G15+Lambayeque!G15+Piura!G15+Tumbes!G15)/1000</f>
        <v>650.91399999999999</v>
      </c>
      <c r="H15" s="19">
        <f>+(Cajamarca!H15+'La Libertad'!H15+Lambayeque!H15+Piura!H15+Tumbes!H15)/1000</f>
        <v>4825.625</v>
      </c>
      <c r="I15" s="19">
        <f>+(Cajamarca!I15+'La Libertad'!I15+Lambayeque!I15+Piura!I15+Tumbes!I15)/1000</f>
        <v>7976.4870000000001</v>
      </c>
      <c r="J15" s="19">
        <f>+(Cajamarca!J15+'La Libertad'!J15+Lambayeque!J15+Piura!J15+Tumbes!J15)/1000</f>
        <v>3756.0610000000001</v>
      </c>
      <c r="K15" s="19">
        <f>+(Cajamarca!K15+'La Libertad'!K15+Lambayeque!K15+Piura!K15+Tumbes!K15)/1000</f>
        <v>1389.3889999999999</v>
      </c>
      <c r="L15" s="19">
        <f>+(Cajamarca!L15+'La Libertad'!L15+Lambayeque!L15+Piura!L15+Tumbes!L15)/1000</f>
        <v>2101.268</v>
      </c>
      <c r="M15" s="19">
        <f>+(Cajamarca!M15+'La Libertad'!M15+Lambayeque!M15+Piura!M15+Tumbes!M15)/1000</f>
        <v>3423.4679999999998</v>
      </c>
      <c r="N15" s="19">
        <f>+(Cajamarca!N15+'La Libertad'!N15+Lambayeque!N15+Piura!N15+Tumbes!N15)/1000</f>
        <v>12675.870999999999</v>
      </c>
      <c r="O15" s="19">
        <f>+(Cajamarca!O15+'La Libertad'!O15+Lambayeque!O15+Piura!O15+Tumbes!O15)/1000</f>
        <v>60995.364999999998</v>
      </c>
      <c r="P15" s="34"/>
      <c r="Q15" s="34"/>
    </row>
    <row r="16" spans="2:17" x14ac:dyDescent="0.25">
      <c r="B16" s="17">
        <v>2014</v>
      </c>
      <c r="C16" s="19">
        <f>+(Cajamarca!C16+'La Libertad'!C16+Lambayeque!C16+Piura!C16+Tumbes!C16)/1000</f>
        <v>6643.0739999999996</v>
      </c>
      <c r="D16" s="19">
        <f>+(Cajamarca!D16+'La Libertad'!D16+Lambayeque!D16+Piura!D16+Tumbes!D16)/1000</f>
        <v>721.72699999999998</v>
      </c>
      <c r="E16" s="19">
        <f>+(Cajamarca!E16+'La Libertad'!E16+Lambayeque!E16+Piura!E16+Tumbes!E16)/1000</f>
        <v>8518.0450000000001</v>
      </c>
      <c r="F16" s="19">
        <f>+(Cajamarca!F16+'La Libertad'!F16+Lambayeque!F16+Piura!F16+Tumbes!F16)/1000</f>
        <v>8299.8960000000006</v>
      </c>
      <c r="G16" s="19">
        <f>+(Cajamarca!G16+'La Libertad'!G16+Lambayeque!G16+Piura!G16+Tumbes!G16)/1000</f>
        <v>749.779</v>
      </c>
      <c r="H16" s="19">
        <f>+(Cajamarca!H16+'La Libertad'!H16+Lambayeque!H16+Piura!H16+Tumbes!H16)/1000</f>
        <v>4966.7389999999996</v>
      </c>
      <c r="I16" s="19">
        <f>+(Cajamarca!I16+'La Libertad'!I16+Lambayeque!I16+Piura!I16+Tumbes!I16)/1000</f>
        <v>8046.1270000000004</v>
      </c>
      <c r="J16" s="19">
        <f>+(Cajamarca!J16+'La Libertad'!J16+Lambayeque!J16+Piura!J16+Tumbes!J16)/1000</f>
        <v>3829.35</v>
      </c>
      <c r="K16" s="19">
        <f>+(Cajamarca!K16+'La Libertad'!K16+Lambayeque!K16+Piura!K16+Tumbes!K16)/1000</f>
        <v>1451.9010000000001</v>
      </c>
      <c r="L16" s="19">
        <f>+(Cajamarca!L16+'La Libertad'!L16+Lambayeque!L16+Piura!L16+Tumbes!L16)/1000</f>
        <v>2277.9169999999999</v>
      </c>
      <c r="M16" s="19">
        <f>+(Cajamarca!M16+'La Libertad'!M16+Lambayeque!M16+Piura!M16+Tumbes!M16)/1000</f>
        <v>3658.6060000000002</v>
      </c>
      <c r="N16" s="19">
        <f>+(Cajamarca!N16+'La Libertad'!N16+Lambayeque!N16+Piura!N16+Tumbes!N16)/1000</f>
        <v>13231.623</v>
      </c>
      <c r="O16" s="19">
        <f>+(Cajamarca!O16+'La Libertad'!O16+Lambayeque!O16+Piura!O16+Tumbes!O16)/1000</f>
        <v>62394.784</v>
      </c>
      <c r="P16" s="34"/>
      <c r="Q16" s="34"/>
    </row>
    <row r="17" spans="2:17" x14ac:dyDescent="0.25">
      <c r="B17" s="17">
        <v>2015</v>
      </c>
      <c r="C17" s="19">
        <f>+(Cajamarca!C17+'La Libertad'!C17+Lambayeque!C17+Piura!C17+Tumbes!C17)/1000</f>
        <v>6881.8029999999999</v>
      </c>
      <c r="D17" s="19">
        <f>+(Cajamarca!D17+'La Libertad'!D17+Lambayeque!D17+Piura!D17+Tumbes!D17)/1000</f>
        <v>707.22699999999998</v>
      </c>
      <c r="E17" s="19">
        <f>+(Cajamarca!E17+'La Libertad'!E17+Lambayeque!E17+Piura!E17+Tumbes!E17)/1000</f>
        <v>7804.2449999999999</v>
      </c>
      <c r="F17" s="19">
        <f>+(Cajamarca!F17+'La Libertad'!F17+Lambayeque!F17+Piura!F17+Tumbes!F17)/1000</f>
        <v>8139.4949999999999</v>
      </c>
      <c r="G17" s="19">
        <f>+(Cajamarca!G17+'La Libertad'!G17+Lambayeque!G17+Piura!G17+Tumbes!G17)/1000</f>
        <v>871.17399999999998</v>
      </c>
      <c r="H17" s="19">
        <f>+(Cajamarca!H17+'La Libertad'!H17+Lambayeque!H17+Piura!H17+Tumbes!H17)/1000</f>
        <v>4925.1400000000003</v>
      </c>
      <c r="I17" s="19">
        <f>+(Cajamarca!I17+'La Libertad'!I17+Lambayeque!I17+Piura!I17+Tumbes!I17)/1000</f>
        <v>8297.0490000000009</v>
      </c>
      <c r="J17" s="19">
        <f>+(Cajamarca!J17+'La Libertad'!J17+Lambayeque!J17+Piura!J17+Tumbes!J17)/1000</f>
        <v>3903.873</v>
      </c>
      <c r="K17" s="19">
        <f>+(Cajamarca!K17+'La Libertad'!K17+Lambayeque!K17+Piura!K17+Tumbes!K17)/1000</f>
        <v>1492.8789999999999</v>
      </c>
      <c r="L17" s="19">
        <f>+(Cajamarca!L17+'La Libertad'!L17+Lambayeque!L17+Piura!L17+Tumbes!L17)/1000</f>
        <v>2508.17</v>
      </c>
      <c r="M17" s="19">
        <f>+(Cajamarca!M17+'La Libertad'!M17+Lambayeque!M17+Piura!M17+Tumbes!M17)/1000</f>
        <v>3800.5529999999999</v>
      </c>
      <c r="N17" s="19">
        <f>+(Cajamarca!N17+'La Libertad'!N17+Lambayeque!N17+Piura!N17+Tumbes!N17)/1000</f>
        <v>13862.797</v>
      </c>
      <c r="O17" s="19">
        <f>+(Cajamarca!O17+'La Libertad'!O17+Lambayeque!O17+Piura!O17+Tumbes!O17)/1000</f>
        <v>63194.404999999999</v>
      </c>
      <c r="P17" s="34"/>
      <c r="Q17" s="34"/>
    </row>
    <row r="18" spans="2:17" x14ac:dyDescent="0.25">
      <c r="B18" s="17">
        <v>2016</v>
      </c>
      <c r="C18" s="19">
        <f>+(Cajamarca!C18+'La Libertad'!C18+Lambayeque!C18+Piura!C18+Tumbes!C18)/1000</f>
        <v>7003.1310000000003</v>
      </c>
      <c r="D18" s="19">
        <f>+(Cajamarca!D18+'La Libertad'!D18+Lambayeque!D18+Piura!D18+Tumbes!D18)/1000</f>
        <v>695.26499999999999</v>
      </c>
      <c r="E18" s="19">
        <f>+(Cajamarca!E18+'La Libertad'!E18+Lambayeque!E18+Piura!E18+Tumbes!E18)/1000</f>
        <v>7236.4880000000003</v>
      </c>
      <c r="F18" s="19">
        <f>+(Cajamarca!F18+'La Libertad'!F18+Lambayeque!F18+Piura!F18+Tumbes!F18)/1000</f>
        <v>7900.14</v>
      </c>
      <c r="G18" s="19">
        <f>+(Cajamarca!G18+'La Libertad'!G18+Lambayeque!G18+Piura!G18+Tumbes!G18)/1000</f>
        <v>843.57500000000005</v>
      </c>
      <c r="H18" s="19">
        <f>+(Cajamarca!H18+'La Libertad'!H18+Lambayeque!H18+Piura!H18+Tumbes!H18)/1000</f>
        <v>4680.13</v>
      </c>
      <c r="I18" s="19">
        <f>+(Cajamarca!I18+'La Libertad'!I18+Lambayeque!I18+Piura!I18+Tumbes!I18)/1000</f>
        <v>8433.0049999999992</v>
      </c>
      <c r="J18" s="19">
        <f>+(Cajamarca!J18+'La Libertad'!J18+Lambayeque!J18+Piura!J18+Tumbes!J18)/1000</f>
        <v>4004.011</v>
      </c>
      <c r="K18" s="19">
        <f>+(Cajamarca!K18+'La Libertad'!K18+Lambayeque!K18+Piura!K18+Tumbes!K18)/1000</f>
        <v>1536.64</v>
      </c>
      <c r="L18" s="19">
        <f>+(Cajamarca!L18+'La Libertad'!L18+Lambayeque!L18+Piura!L18+Tumbes!L18)/1000</f>
        <v>2754.498</v>
      </c>
      <c r="M18" s="19">
        <f>+(Cajamarca!M18+'La Libertad'!M18+Lambayeque!M18+Piura!M18+Tumbes!M18)/1000</f>
        <v>3987.4490000000001</v>
      </c>
      <c r="N18" s="19">
        <f>+(Cajamarca!N18+'La Libertad'!N18+Lambayeque!N18+Piura!N18+Tumbes!N18)/1000</f>
        <v>14337.807000000001</v>
      </c>
      <c r="O18" s="19">
        <f>+(Cajamarca!O18+'La Libertad'!O18+Lambayeque!O18+Piura!O18+Tumbes!O18)/1000</f>
        <v>63412.139000000003</v>
      </c>
      <c r="P18" s="34"/>
      <c r="Q18" s="34"/>
    </row>
    <row r="19" spans="2:17" x14ac:dyDescent="0.25">
      <c r="B19" s="27" t="s">
        <v>23</v>
      </c>
      <c r="C19" s="28">
        <f>+(Cajamarca!C19+'La Libertad'!C19+Lambayeque!C19+Piura!C19+Tumbes!C19)/1000</f>
        <v>6755.2999551093881</v>
      </c>
      <c r="D19" s="28">
        <f>+(Cajamarca!D19+'La Libertad'!D19+Lambayeque!D19+Piura!D19+Tumbes!D19)/1000</f>
        <v>981.77045993364038</v>
      </c>
      <c r="E19" s="28">
        <f>+(Cajamarca!E19+'La Libertad'!E19+Lambayeque!E19+Piura!E19+Tumbes!E19)/1000</f>
        <v>6881.2553572107527</v>
      </c>
      <c r="F19" s="28">
        <f>+(Cajamarca!F19+'La Libertad'!F19+Lambayeque!F19+Piura!F19+Tumbes!F19)/1000</f>
        <v>7840.909069249964</v>
      </c>
      <c r="G19" s="28">
        <f>+(Cajamarca!G19+'La Libertad'!G19+Lambayeque!G19+Piura!G19+Tumbes!G19)/1000</f>
        <v>778.17528062824238</v>
      </c>
      <c r="H19" s="28">
        <f>+(Cajamarca!H19+'La Libertad'!H19+Lambayeque!H19+Piura!H19+Tumbes!H19)/1000</f>
        <v>4568.9276617931064</v>
      </c>
      <c r="I19" s="28">
        <f>+(Cajamarca!I19+'La Libertad'!I19+Lambayeque!I19+Piura!I19+Tumbes!I19)/1000</f>
        <v>8615.0110947154226</v>
      </c>
      <c r="J19" s="28">
        <f>+(Cajamarca!J19+'La Libertad'!J19+Lambayeque!J19+Piura!J19+Tumbes!J19)/1000</f>
        <v>3998.2110758944445</v>
      </c>
      <c r="K19" s="28">
        <f>+(Cajamarca!K19+'La Libertad'!K19+Lambayeque!K19+Piura!K19+Tumbes!K19)/1000</f>
        <v>1567.1583453524888</v>
      </c>
      <c r="L19" s="28">
        <f>+(Cajamarca!L19+'La Libertad'!L19+Lambayeque!L19+Piura!L19+Tumbes!L19)/1000</f>
        <v>2976.2504353791969</v>
      </c>
      <c r="M19" s="28">
        <f>+(Cajamarca!M19+'La Libertad'!M19+Lambayeque!M19+Piura!M19+Tumbes!M19)/1000</f>
        <v>4140.9562209541218</v>
      </c>
      <c r="N19" s="28">
        <f>+(Cajamarca!N19+'La Libertad'!N19+Lambayeque!N19+Piura!N19+Tumbes!N19)/1000</f>
        <v>14927.570347664856</v>
      </c>
      <c r="O19" s="28">
        <f>+(Cajamarca!O19+'La Libertad'!O19+Lambayeque!O19+Piura!O19+Tumbes!O19)/1000</f>
        <v>64031.495303885626</v>
      </c>
      <c r="P19" s="34"/>
    </row>
    <row r="20" spans="2:17" x14ac:dyDescent="0.25">
      <c r="B20" s="23" t="s">
        <v>20</v>
      </c>
      <c r="C20" s="24">
        <f>+C18/$O$18</f>
        <v>0.11043833421231856</v>
      </c>
      <c r="D20" s="24">
        <f t="shared" ref="D20:N20" si="0">+D18/$O$18</f>
        <v>1.0964225635094882E-2</v>
      </c>
      <c r="E20" s="24">
        <f t="shared" si="0"/>
        <v>0.11411833939239931</v>
      </c>
      <c r="F20" s="24">
        <f t="shared" si="0"/>
        <v>0.12458403271966587</v>
      </c>
      <c r="G20" s="24">
        <f t="shared" si="0"/>
        <v>1.3303052275211849E-2</v>
      </c>
      <c r="H20" s="24">
        <f t="shared" si="0"/>
        <v>7.3804953969460005E-2</v>
      </c>
      <c r="I20" s="24">
        <f t="shared" si="0"/>
        <v>0.13298723451041447</v>
      </c>
      <c r="J20" s="24">
        <f t="shared" si="0"/>
        <v>6.3142657906556349E-2</v>
      </c>
      <c r="K20" s="24">
        <f t="shared" si="0"/>
        <v>2.4232584237538494E-2</v>
      </c>
      <c r="L20" s="24">
        <f t="shared" si="0"/>
        <v>4.3438023751256834E-2</v>
      </c>
      <c r="M20" s="24">
        <f t="shared" si="0"/>
        <v>6.2881477630016544E-2</v>
      </c>
      <c r="N20" s="24">
        <f t="shared" si="0"/>
        <v>0.22610508376006683</v>
      </c>
      <c r="O20" s="24">
        <f t="shared" ref="O20:O21" si="1">SUM(C20:N20)</f>
        <v>1</v>
      </c>
    </row>
    <row r="21" spans="2:17" x14ac:dyDescent="0.25">
      <c r="B21" s="23" t="s">
        <v>21</v>
      </c>
      <c r="C21" s="24">
        <f>+C19/$O$19</f>
        <v>0.10549964393381042</v>
      </c>
      <c r="D21" s="24">
        <f t="shared" ref="D21:N21" si="2">+D19/$O$19</f>
        <v>1.5332618038580517E-2</v>
      </c>
      <c r="E21" s="24">
        <f t="shared" si="2"/>
        <v>0.10746672906127147</v>
      </c>
      <c r="F21" s="24">
        <f t="shared" si="2"/>
        <v>0.12245394289229028</v>
      </c>
      <c r="G21" s="24">
        <f t="shared" si="2"/>
        <v>1.2153008092894253E-2</v>
      </c>
      <c r="H21" s="24">
        <f t="shared" si="2"/>
        <v>7.1354380217259275E-2</v>
      </c>
      <c r="I21" s="24">
        <f t="shared" si="2"/>
        <v>0.13454333767827278</v>
      </c>
      <c r="J21" s="24">
        <f t="shared" si="2"/>
        <v>6.2441319805502354E-2</v>
      </c>
      <c r="K21" s="24">
        <f t="shared" si="2"/>
        <v>2.447480474905275E-2</v>
      </c>
      <c r="L21" s="24">
        <f t="shared" si="2"/>
        <v>4.6481039077008547E-2</v>
      </c>
      <c r="M21" s="24">
        <f t="shared" si="2"/>
        <v>6.4670615629100203E-2</v>
      </c>
      <c r="N21" s="24">
        <f t="shared" si="2"/>
        <v>0.23312856082495712</v>
      </c>
      <c r="O21" s="24">
        <f t="shared" si="1"/>
        <v>1</v>
      </c>
    </row>
    <row r="22" spans="2:17" x14ac:dyDescent="0.25">
      <c r="B22" s="25" t="s">
        <v>24</v>
      </c>
      <c r="C22" s="26">
        <f>+C19/C18-1</f>
        <v>-3.5388606166386505E-2</v>
      </c>
      <c r="D22" s="26">
        <f t="shared" ref="D22:N22" si="3">+D19/D18-1</f>
        <v>0.41208094745692714</v>
      </c>
      <c r="E22" s="26">
        <f t="shared" si="3"/>
        <v>-4.9089094432167579E-2</v>
      </c>
      <c r="F22" s="26">
        <f t="shared" si="3"/>
        <v>-7.4974533046295866E-3</v>
      </c>
      <c r="G22" s="26">
        <f t="shared" si="3"/>
        <v>-7.7526858159331025E-2</v>
      </c>
      <c r="H22" s="26">
        <f t="shared" si="3"/>
        <v>-2.3760523363003494E-2</v>
      </c>
      <c r="I22" s="26">
        <f t="shared" si="3"/>
        <v>2.1582590632333698E-2</v>
      </c>
      <c r="J22" s="26">
        <f t="shared" si="3"/>
        <v>-1.4485285144210103E-3</v>
      </c>
      <c r="K22" s="26">
        <f t="shared" si="3"/>
        <v>1.9860439239176797E-2</v>
      </c>
      <c r="L22" s="26">
        <f t="shared" si="3"/>
        <v>8.0505571388760133E-2</v>
      </c>
      <c r="M22" s="26">
        <f t="shared" si="3"/>
        <v>3.849760108633915E-2</v>
      </c>
      <c r="N22" s="26">
        <f t="shared" si="3"/>
        <v>4.1133441652887015E-2</v>
      </c>
      <c r="O22" s="26">
        <f>+O19/O18-1</f>
        <v>9.7671567881605359E-3</v>
      </c>
    </row>
    <row r="23" spans="2:17" x14ac:dyDescent="0.25">
      <c r="B23" s="98" t="s">
        <v>19</v>
      </c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</row>
    <row r="24" spans="2:17" x14ac:dyDescent="0.25">
      <c r="B24" s="16" t="s">
        <v>18</v>
      </c>
    </row>
    <row r="25" spans="2:17" x14ac:dyDescent="0.25">
      <c r="B25" s="16"/>
    </row>
    <row r="26" spans="2:17" x14ac:dyDescent="0.25">
      <c r="B26" s="4" t="s">
        <v>43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</row>
    <row r="28" spans="2:17" x14ac:dyDescent="0.25">
      <c r="B28" s="99" t="s">
        <v>66</v>
      </c>
      <c r="C28" s="99"/>
      <c r="D28" s="99"/>
      <c r="E28" s="99"/>
    </row>
    <row r="29" spans="2:17" x14ac:dyDescent="0.25">
      <c r="B29" s="95" t="s">
        <v>32</v>
      </c>
      <c r="C29" s="95"/>
      <c r="D29" s="95"/>
      <c r="E29" s="95"/>
      <c r="F29" s="34"/>
      <c r="G29" s="34"/>
      <c r="H29" s="34"/>
      <c r="I29" s="34"/>
      <c r="J29" s="34"/>
      <c r="K29" s="34"/>
      <c r="L29" s="34"/>
      <c r="M29" s="34"/>
      <c r="N29" s="34"/>
    </row>
    <row r="30" spans="2:17" x14ac:dyDescent="0.25">
      <c r="B30" s="20" t="s">
        <v>4</v>
      </c>
      <c r="C30" s="21" t="s">
        <v>26</v>
      </c>
      <c r="D30" s="21" t="s">
        <v>27</v>
      </c>
      <c r="E30" s="21" t="s">
        <v>28</v>
      </c>
    </row>
    <row r="31" spans="2:17" x14ac:dyDescent="0.25">
      <c r="B31" s="17">
        <v>2007</v>
      </c>
      <c r="C31" s="19">
        <v>43944.040173991969</v>
      </c>
      <c r="D31" s="19"/>
      <c r="E31" s="35"/>
    </row>
    <row r="32" spans="2:17" x14ac:dyDescent="0.25">
      <c r="B32" s="17">
        <v>2008</v>
      </c>
      <c r="C32" s="19">
        <v>47968.652999999998</v>
      </c>
      <c r="D32" s="18">
        <f t="shared" ref="D32:D40" si="4">+C32/C31-1</f>
        <v>9.1584952363801486E-2</v>
      </c>
      <c r="E32" s="35">
        <f t="shared" ref="E32:E40" si="5">+(D32-D31)*100</f>
        <v>9.1584952363801477</v>
      </c>
    </row>
    <row r="33" spans="2:16" x14ac:dyDescent="0.25">
      <c r="B33" s="17">
        <v>2009</v>
      </c>
      <c r="C33" s="19">
        <v>49757.898000000001</v>
      </c>
      <c r="D33" s="18">
        <f t="shared" si="4"/>
        <v>3.7300296925160792E-2</v>
      </c>
      <c r="E33" s="35">
        <f t="shared" si="5"/>
        <v>-5.4284655438640694</v>
      </c>
    </row>
    <row r="34" spans="2:16" x14ac:dyDescent="0.25">
      <c r="B34" s="17">
        <v>2010</v>
      </c>
      <c r="C34" s="19">
        <v>52630.046000000002</v>
      </c>
      <c r="D34" s="18">
        <f t="shared" si="4"/>
        <v>5.7722454433263959E-2</v>
      </c>
      <c r="E34" s="35">
        <f t="shared" si="5"/>
        <v>2.0422157508103167</v>
      </c>
    </row>
    <row r="35" spans="2:16" x14ac:dyDescent="0.25">
      <c r="B35" s="17">
        <v>2011</v>
      </c>
      <c r="C35" s="19">
        <v>55447.608</v>
      </c>
      <c r="D35" s="18">
        <f t="shared" si="4"/>
        <v>5.3535237267320568E-2</v>
      </c>
      <c r="E35" s="35">
        <f t="shared" si="5"/>
        <v>-0.4187217165943391</v>
      </c>
    </row>
    <row r="36" spans="2:16" x14ac:dyDescent="0.25">
      <c r="B36" s="17">
        <v>2012</v>
      </c>
      <c r="C36" s="19">
        <v>59272.936999999998</v>
      </c>
      <c r="D36" s="18">
        <f t="shared" si="4"/>
        <v>6.8989973381719194E-2</v>
      </c>
      <c r="E36" s="35">
        <f t="shared" si="5"/>
        <v>1.5454736114398626</v>
      </c>
    </row>
    <row r="37" spans="2:16" x14ac:dyDescent="0.25">
      <c r="B37" s="17">
        <v>2013</v>
      </c>
      <c r="C37" s="19">
        <v>60995.364999999998</v>
      </c>
      <c r="D37" s="18">
        <f t="shared" si="4"/>
        <v>2.9059265276495383E-2</v>
      </c>
      <c r="E37" s="35">
        <f t="shared" si="5"/>
        <v>-3.9930708105223811</v>
      </c>
    </row>
    <row r="38" spans="2:16" x14ac:dyDescent="0.25">
      <c r="B38" s="17">
        <v>2014</v>
      </c>
      <c r="C38" s="19">
        <v>62394.784</v>
      </c>
      <c r="D38" s="18">
        <f t="shared" si="4"/>
        <v>2.2943038376768587E-2</v>
      </c>
      <c r="E38" s="35">
        <f t="shared" si="5"/>
        <v>-0.61162268997267955</v>
      </c>
    </row>
    <row r="39" spans="2:16" x14ac:dyDescent="0.25">
      <c r="B39" s="17">
        <v>2015</v>
      </c>
      <c r="C39" s="19">
        <v>63194.404999999999</v>
      </c>
      <c r="D39" s="18">
        <f t="shared" si="4"/>
        <v>1.2815510347788051E-2</v>
      </c>
      <c r="E39" s="35">
        <f t="shared" si="5"/>
        <v>-1.0127528028980537</v>
      </c>
    </row>
    <row r="40" spans="2:16" x14ac:dyDescent="0.25">
      <c r="B40" s="17">
        <v>2016</v>
      </c>
      <c r="C40" s="19">
        <v>63412.139000000003</v>
      </c>
      <c r="D40" s="18">
        <f t="shared" si="4"/>
        <v>3.4454632494760329E-3</v>
      </c>
      <c r="E40" s="35">
        <f t="shared" si="5"/>
        <v>-0.93700470983120177</v>
      </c>
    </row>
    <row r="41" spans="2:16" x14ac:dyDescent="0.25">
      <c r="B41" s="27" t="s">
        <v>31</v>
      </c>
      <c r="C41" s="28">
        <v>64031.495303885626</v>
      </c>
      <c r="D41" s="18">
        <f>+C41/C40-1</f>
        <v>9.7671567881605359E-3</v>
      </c>
      <c r="E41" s="35">
        <f>+(D41-D40)*100</f>
        <v>0.6321693538684503</v>
      </c>
    </row>
    <row r="42" spans="2:16" x14ac:dyDescent="0.25">
      <c r="B42" s="37" t="s">
        <v>29</v>
      </c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</row>
    <row r="43" spans="2:16" x14ac:dyDescent="0.25">
      <c r="B43" s="36" t="s">
        <v>30</v>
      </c>
    </row>
    <row r="44" spans="2:16" x14ac:dyDescent="0.25">
      <c r="B44" s="36"/>
    </row>
    <row r="45" spans="2:16" x14ac:dyDescent="0.25">
      <c r="B45" s="4" t="s">
        <v>44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</row>
    <row r="47" spans="2:16" x14ac:dyDescent="0.25">
      <c r="B47" s="95" t="s">
        <v>67</v>
      </c>
      <c r="C47" s="95"/>
      <c r="D47" s="95"/>
      <c r="E47" s="95"/>
      <c r="F47" s="95"/>
      <c r="H47" s="95" t="s">
        <v>68</v>
      </c>
      <c r="I47" s="95"/>
      <c r="J47" s="95"/>
      <c r="K47" s="95"/>
      <c r="L47" s="95"/>
      <c r="M47" s="95"/>
    </row>
    <row r="48" spans="2:16" x14ac:dyDescent="0.25">
      <c r="B48" s="100" t="s">
        <v>33</v>
      </c>
      <c r="C48" s="101"/>
      <c r="D48" s="102"/>
      <c r="E48" s="39" t="s">
        <v>34</v>
      </c>
      <c r="F48" s="39" t="s">
        <v>1</v>
      </c>
      <c r="H48" s="100" t="s">
        <v>33</v>
      </c>
      <c r="I48" s="101"/>
      <c r="J48" s="102"/>
      <c r="K48" s="39" t="s">
        <v>35</v>
      </c>
      <c r="L48" s="39" t="s">
        <v>36</v>
      </c>
      <c r="M48" s="39" t="s">
        <v>37</v>
      </c>
      <c r="N48" s="5"/>
      <c r="O48" s="5"/>
      <c r="P48" s="5"/>
    </row>
    <row r="49" spans="2:19" x14ac:dyDescent="0.25">
      <c r="B49" s="41" t="s">
        <v>16</v>
      </c>
      <c r="C49" s="42"/>
      <c r="D49" s="43"/>
      <c r="E49" s="19">
        <v>14927.570347664856</v>
      </c>
      <c r="F49" s="18">
        <v>0.23312856082495712</v>
      </c>
      <c r="H49" s="60" t="s">
        <v>6</v>
      </c>
      <c r="I49" s="61"/>
      <c r="J49" s="62"/>
      <c r="K49" s="22">
        <v>981.77045993364038</v>
      </c>
      <c r="L49" s="22">
        <v>695.26499999999999</v>
      </c>
      <c r="M49" s="63">
        <f t="shared" ref="M49:M60" si="6">+K49/L49-1</f>
        <v>0.41208094745692714</v>
      </c>
      <c r="N49" s="89">
        <f>+(L49/L$61)*M49*100</f>
        <v>0.45181484878414274</v>
      </c>
      <c r="O49" s="74"/>
      <c r="R49" s="1"/>
      <c r="S49" s="1"/>
    </row>
    <row r="50" spans="2:19" x14ac:dyDescent="0.25">
      <c r="B50" s="41" t="s">
        <v>11</v>
      </c>
      <c r="C50" s="42"/>
      <c r="D50" s="43"/>
      <c r="E50" s="19">
        <v>8615.0110947154226</v>
      </c>
      <c r="F50" s="18">
        <v>0.13454333767827278</v>
      </c>
      <c r="H50" s="60" t="s">
        <v>14</v>
      </c>
      <c r="I50" s="61"/>
      <c r="J50" s="62"/>
      <c r="K50" s="22">
        <v>2976.2504353791969</v>
      </c>
      <c r="L50" s="22">
        <v>2754.498</v>
      </c>
      <c r="M50" s="63">
        <f t="shared" si="6"/>
        <v>8.0505571388760133E-2</v>
      </c>
      <c r="N50" s="89">
        <f t="shared" ref="N50:N60" si="7">+(L50/L$61)*M50*100</f>
        <v>0.34970029220934651</v>
      </c>
      <c r="O50" s="74"/>
      <c r="R50" s="1"/>
      <c r="S50" s="1"/>
    </row>
    <row r="51" spans="2:19" x14ac:dyDescent="0.25">
      <c r="B51" s="41" t="s">
        <v>8</v>
      </c>
      <c r="C51" s="42"/>
      <c r="D51" s="43"/>
      <c r="E51" s="19">
        <v>7840.909069249964</v>
      </c>
      <c r="F51" s="18">
        <v>0.12245394289229028</v>
      </c>
      <c r="H51" s="60" t="s">
        <v>16</v>
      </c>
      <c r="I51" s="61"/>
      <c r="J51" s="62"/>
      <c r="K51" s="22">
        <v>14927.570347664856</v>
      </c>
      <c r="L51" s="22">
        <v>14337.807000000001</v>
      </c>
      <c r="M51" s="63">
        <f t="shared" si="6"/>
        <v>4.1133441652887015E-2</v>
      </c>
      <c r="N51" s="89">
        <f t="shared" si="7"/>
        <v>0.93004802702658407</v>
      </c>
      <c r="O51" s="74"/>
      <c r="R51" s="1"/>
      <c r="S51" s="1"/>
    </row>
    <row r="52" spans="2:19" x14ac:dyDescent="0.25">
      <c r="B52" s="41" t="s">
        <v>7</v>
      </c>
      <c r="C52" s="42"/>
      <c r="D52" s="43"/>
      <c r="E52" s="19">
        <v>6881.2553572107527</v>
      </c>
      <c r="F52" s="18">
        <v>0.10746672906127147</v>
      </c>
      <c r="H52" s="60" t="s">
        <v>15</v>
      </c>
      <c r="I52" s="61"/>
      <c r="J52" s="62"/>
      <c r="K52" s="22">
        <v>4140.9562209541218</v>
      </c>
      <c r="L52" s="22">
        <v>3987.4490000000001</v>
      </c>
      <c r="M52" s="63">
        <f t="shared" si="6"/>
        <v>3.849760108633915E-2</v>
      </c>
      <c r="N52" s="88">
        <f t="shared" si="7"/>
        <v>0.24207860415199359</v>
      </c>
      <c r="O52" s="74">
        <v>2</v>
      </c>
      <c r="R52" s="1"/>
      <c r="S52" s="1"/>
    </row>
    <row r="53" spans="2:19" x14ac:dyDescent="0.25">
      <c r="B53" s="41" t="s">
        <v>5</v>
      </c>
      <c r="C53" s="42"/>
      <c r="D53" s="43"/>
      <c r="E53" s="19">
        <v>6755.2999551093881</v>
      </c>
      <c r="F53" s="18">
        <v>0.10549964393381042</v>
      </c>
      <c r="G53" s="33"/>
      <c r="H53" s="60" t="s">
        <v>11</v>
      </c>
      <c r="I53" s="61"/>
      <c r="J53" s="62"/>
      <c r="K53" s="22">
        <v>8615.0110947154226</v>
      </c>
      <c r="L53" s="22">
        <v>8433.0049999999992</v>
      </c>
      <c r="M53" s="63">
        <f t="shared" si="6"/>
        <v>2.1582590632333698E-2</v>
      </c>
      <c r="N53" s="88">
        <f t="shared" si="7"/>
        <v>0.2870209041764436</v>
      </c>
      <c r="O53" s="74">
        <v>1</v>
      </c>
      <c r="Q53" s="5"/>
      <c r="R53" s="1"/>
      <c r="S53" s="1"/>
    </row>
    <row r="54" spans="2:19" x14ac:dyDescent="0.25">
      <c r="B54" s="41" t="s">
        <v>10</v>
      </c>
      <c r="C54" s="42"/>
      <c r="D54" s="43"/>
      <c r="E54" s="19">
        <v>4568.9276617931064</v>
      </c>
      <c r="F54" s="18">
        <v>7.1354380217259275E-2</v>
      </c>
      <c r="H54" s="60" t="s">
        <v>13</v>
      </c>
      <c r="I54" s="61"/>
      <c r="J54" s="62"/>
      <c r="K54" s="22">
        <v>1567.1583453524888</v>
      </c>
      <c r="L54" s="22">
        <v>1536.64</v>
      </c>
      <c r="M54" s="63">
        <f t="shared" si="6"/>
        <v>1.9860439239176797E-2</v>
      </c>
      <c r="N54" s="89">
        <f t="shared" si="7"/>
        <v>4.8126976685786665E-2</v>
      </c>
      <c r="R54" s="1"/>
      <c r="S54" s="1"/>
    </row>
    <row r="55" spans="2:19" x14ac:dyDescent="0.25">
      <c r="B55" s="41" t="s">
        <v>15</v>
      </c>
      <c r="C55" s="42"/>
      <c r="D55" s="43"/>
      <c r="E55" s="19">
        <v>4140.9562209541218</v>
      </c>
      <c r="F55" s="18">
        <v>6.4670615629100203E-2</v>
      </c>
      <c r="H55" s="60" t="s">
        <v>12</v>
      </c>
      <c r="I55" s="61"/>
      <c r="J55" s="62"/>
      <c r="K55" s="22">
        <v>3998.2110758944445</v>
      </c>
      <c r="L55" s="22">
        <v>4004.011</v>
      </c>
      <c r="M55" s="63">
        <f t="shared" si="6"/>
        <v>-1.4485285144210103E-3</v>
      </c>
      <c r="N55" s="89">
        <f t="shared" si="7"/>
        <v>-9.1463940453978126E-3</v>
      </c>
      <c r="R55" s="1"/>
      <c r="S55" s="1"/>
    </row>
    <row r="56" spans="2:19" x14ac:dyDescent="0.25">
      <c r="B56" s="41" t="s">
        <v>12</v>
      </c>
      <c r="C56" s="42"/>
      <c r="D56" s="43"/>
      <c r="E56" s="19">
        <v>3998.2110758944445</v>
      </c>
      <c r="F56" s="18">
        <v>6.2441319805502354E-2</v>
      </c>
      <c r="H56" s="60" t="s">
        <v>8</v>
      </c>
      <c r="I56" s="61"/>
      <c r="J56" s="62"/>
      <c r="K56" s="22">
        <v>7840.909069249964</v>
      </c>
      <c r="L56" s="22">
        <v>7900.14</v>
      </c>
      <c r="M56" s="63">
        <f t="shared" si="6"/>
        <v>-7.4974533046295866E-3</v>
      </c>
      <c r="N56" s="88">
        <f t="shared" si="7"/>
        <v>-9.3406296781813933E-2</v>
      </c>
      <c r="O56" s="74">
        <v>3</v>
      </c>
      <c r="R56" s="1"/>
      <c r="S56" s="1"/>
    </row>
    <row r="57" spans="2:19" x14ac:dyDescent="0.25">
      <c r="B57" s="41" t="s">
        <v>14</v>
      </c>
      <c r="C57" s="42"/>
      <c r="D57" s="43"/>
      <c r="E57" s="19">
        <v>2976.2504353791969</v>
      </c>
      <c r="F57" s="18">
        <v>4.6481039077008547E-2</v>
      </c>
      <c r="H57" s="60" t="s">
        <v>10</v>
      </c>
      <c r="I57" s="61"/>
      <c r="J57" s="62"/>
      <c r="K57" s="22">
        <v>4568.9276617931064</v>
      </c>
      <c r="L57" s="22">
        <v>4680.13</v>
      </c>
      <c r="M57" s="63">
        <f t="shared" si="6"/>
        <v>-2.3760523363003494E-2</v>
      </c>
      <c r="N57" s="89">
        <f t="shared" si="7"/>
        <v>-0.17536443330967519</v>
      </c>
      <c r="R57" s="1"/>
      <c r="S57" s="1"/>
    </row>
    <row r="58" spans="2:19" x14ac:dyDescent="0.25">
      <c r="B58" s="41" t="s">
        <v>13</v>
      </c>
      <c r="C58" s="42"/>
      <c r="D58" s="43"/>
      <c r="E58" s="19">
        <v>1567.1583453524888</v>
      </c>
      <c r="F58" s="18">
        <v>2.447480474905275E-2</v>
      </c>
      <c r="H58" s="60" t="s">
        <v>5</v>
      </c>
      <c r="I58" s="61"/>
      <c r="J58" s="62"/>
      <c r="K58" s="22">
        <v>6755.2999551093881</v>
      </c>
      <c r="L58" s="22">
        <v>7003.1310000000003</v>
      </c>
      <c r="M58" s="63">
        <f t="shared" si="6"/>
        <v>-3.5388606166386505E-2</v>
      </c>
      <c r="N58" s="88">
        <f t="shared" si="7"/>
        <v>-0.39082587151115106</v>
      </c>
      <c r="O58" s="74">
        <v>4</v>
      </c>
      <c r="R58" s="1"/>
      <c r="S58" s="1"/>
    </row>
    <row r="59" spans="2:19" x14ac:dyDescent="0.25">
      <c r="B59" s="41" t="s">
        <v>6</v>
      </c>
      <c r="C59" s="42"/>
      <c r="D59" s="43"/>
      <c r="E59" s="19">
        <v>981.77045993364038</v>
      </c>
      <c r="F59" s="18">
        <v>1.5332618038580517E-2</v>
      </c>
      <c r="H59" s="60" t="s">
        <v>7</v>
      </c>
      <c r="I59" s="61"/>
      <c r="J59" s="62"/>
      <c r="K59" s="22">
        <v>6881.2553572107527</v>
      </c>
      <c r="L59" s="22">
        <v>7236.4880000000003</v>
      </c>
      <c r="M59" s="63">
        <f t="shared" si="6"/>
        <v>-4.9089094432167579E-2</v>
      </c>
      <c r="N59" s="88">
        <f t="shared" si="7"/>
        <v>-0.56019659388756393</v>
      </c>
      <c r="O59" s="74">
        <v>5</v>
      </c>
      <c r="R59" s="1"/>
      <c r="S59" s="1"/>
    </row>
    <row r="60" spans="2:19" x14ac:dyDescent="0.25">
      <c r="B60" s="41" t="s">
        <v>9</v>
      </c>
      <c r="C60" s="42"/>
      <c r="D60" s="43"/>
      <c r="E60" s="19">
        <v>778.17528062824238</v>
      </c>
      <c r="F60" s="18">
        <v>1.2153008092894253E-2</v>
      </c>
      <c r="H60" s="60" t="s">
        <v>9</v>
      </c>
      <c r="I60" s="61"/>
      <c r="J60" s="62"/>
      <c r="K60" s="22">
        <v>778.17528062824238</v>
      </c>
      <c r="L60" s="22">
        <v>843.57500000000005</v>
      </c>
      <c r="M60" s="63">
        <f t="shared" si="6"/>
        <v>-7.7526858159331025E-2</v>
      </c>
      <c r="N60" s="89">
        <f t="shared" si="7"/>
        <v>-0.10313438468265149</v>
      </c>
      <c r="R60" s="1"/>
      <c r="S60" s="1"/>
    </row>
    <row r="61" spans="2:19" x14ac:dyDescent="0.25">
      <c r="B61" s="103" t="s">
        <v>17</v>
      </c>
      <c r="C61" s="104"/>
      <c r="D61" s="105"/>
      <c r="E61" s="40">
        <v>64031.495303885626</v>
      </c>
      <c r="F61" s="24">
        <v>1</v>
      </c>
      <c r="H61" s="64" t="s">
        <v>17</v>
      </c>
      <c r="I61" s="65"/>
      <c r="J61" s="66"/>
      <c r="K61" s="67">
        <v>64031.495303885626</v>
      </c>
      <c r="L61" s="67">
        <v>63412.139000000003</v>
      </c>
      <c r="M61" s="68">
        <f t="shared" ref="M61" si="8">+K61/L61-1</f>
        <v>9.7671567881605359E-3</v>
      </c>
      <c r="N61" s="89">
        <f>SUM(N49:N60)</f>
        <v>0.97671567881604349</v>
      </c>
    </row>
    <row r="62" spans="2:19" x14ac:dyDescent="0.25">
      <c r="B62" s="37" t="s">
        <v>29</v>
      </c>
      <c r="C62" s="16"/>
      <c r="D62" s="16"/>
      <c r="E62" s="16"/>
      <c r="H62" s="37" t="s">
        <v>29</v>
      </c>
      <c r="I62" s="16"/>
      <c r="J62" s="16"/>
      <c r="K62" s="16"/>
      <c r="N62" s="5"/>
      <c r="O62" s="5"/>
      <c r="P62" s="5"/>
    </row>
    <row r="63" spans="2:19" x14ac:dyDescent="0.25">
      <c r="B63" s="36" t="s">
        <v>30</v>
      </c>
      <c r="H63" s="36" t="s">
        <v>30</v>
      </c>
      <c r="N63" s="5"/>
      <c r="O63" s="5"/>
      <c r="P63" s="5"/>
    </row>
    <row r="64" spans="2:19" x14ac:dyDescent="0.25">
      <c r="O64" s="5"/>
      <c r="P64" s="5"/>
    </row>
    <row r="65" spans="2:16" x14ac:dyDescent="0.25">
      <c r="B65" s="5"/>
      <c r="C65" s="5"/>
      <c r="D65" s="5"/>
      <c r="E65" s="5"/>
      <c r="F65" s="5"/>
      <c r="G65" s="5"/>
      <c r="O65" s="5"/>
      <c r="P65" s="5"/>
    </row>
    <row r="66" spans="2:16" x14ac:dyDescent="0.25">
      <c r="B66" s="45"/>
      <c r="C66" s="45"/>
      <c r="D66" s="45"/>
      <c r="E66" s="45"/>
      <c r="F66" s="5"/>
      <c r="G66" s="5"/>
      <c r="I66" s="5"/>
      <c r="J66" s="45"/>
      <c r="K66" s="45"/>
      <c r="L66" s="5"/>
      <c r="O66" s="5"/>
      <c r="P66" s="5"/>
    </row>
    <row r="67" spans="2:16" x14ac:dyDescent="0.25">
      <c r="B67" s="45"/>
      <c r="C67" s="45" t="s">
        <v>11</v>
      </c>
      <c r="D67" s="71">
        <v>8615.0110947154226</v>
      </c>
      <c r="E67" s="45"/>
      <c r="F67" s="5"/>
      <c r="G67" s="5"/>
      <c r="H67" s="38"/>
      <c r="I67" s="5"/>
      <c r="J67" s="70" t="s">
        <v>6</v>
      </c>
      <c r="K67" s="72">
        <v>0.41208094745692714</v>
      </c>
      <c r="L67" s="5"/>
      <c r="N67" s="5"/>
      <c r="O67" s="5"/>
      <c r="P67" s="5"/>
    </row>
    <row r="68" spans="2:16" x14ac:dyDescent="0.25">
      <c r="B68" s="45"/>
      <c r="C68" s="70" t="s">
        <v>8</v>
      </c>
      <c r="D68" s="71">
        <v>7840.909069249964</v>
      </c>
      <c r="E68" s="45"/>
      <c r="F68" s="5"/>
      <c r="G68" s="5"/>
      <c r="H68" s="38"/>
      <c r="I68" s="5"/>
      <c r="J68" s="45" t="s">
        <v>51</v>
      </c>
      <c r="K68" s="72">
        <v>8.0505571388760133E-2</v>
      </c>
      <c r="L68" s="5"/>
      <c r="N68" s="69"/>
      <c r="O68" s="5"/>
      <c r="P68" s="5"/>
    </row>
    <row r="69" spans="2:16" x14ac:dyDescent="0.25">
      <c r="B69" s="45"/>
      <c r="C69" s="70" t="s">
        <v>38</v>
      </c>
      <c r="D69" s="71">
        <v>6881.2553572107527</v>
      </c>
      <c r="E69" s="45"/>
      <c r="F69" s="5"/>
      <c r="G69" s="5"/>
      <c r="H69" s="38"/>
      <c r="I69" s="5"/>
      <c r="J69" s="45" t="s">
        <v>16</v>
      </c>
      <c r="K69" s="72">
        <v>4.1133441652887015E-2</v>
      </c>
      <c r="L69" s="5"/>
      <c r="N69" s="5"/>
    </row>
    <row r="70" spans="2:16" x14ac:dyDescent="0.25">
      <c r="B70" s="45"/>
      <c r="C70" s="70" t="s">
        <v>3</v>
      </c>
      <c r="D70" s="71">
        <v>6755.2999551093881</v>
      </c>
      <c r="E70" s="45"/>
      <c r="F70" s="5"/>
      <c r="G70" s="5"/>
      <c r="H70" s="38"/>
      <c r="I70" s="5"/>
      <c r="J70" s="45" t="s">
        <v>15</v>
      </c>
      <c r="K70" s="72">
        <v>3.849760108633915E-2</v>
      </c>
      <c r="L70" s="5"/>
      <c r="N70" s="5"/>
    </row>
    <row r="71" spans="2:16" x14ac:dyDescent="0.25">
      <c r="B71" s="45"/>
      <c r="C71" s="70" t="s">
        <v>10</v>
      </c>
      <c r="D71" s="71">
        <v>4568.9276617931064</v>
      </c>
      <c r="E71" s="45"/>
      <c r="F71" s="5"/>
      <c r="G71" s="5"/>
      <c r="H71" s="38"/>
      <c r="I71" s="5"/>
      <c r="J71" s="73" t="s">
        <v>11</v>
      </c>
      <c r="K71" s="72">
        <v>2.1582590632333698E-2</v>
      </c>
      <c r="L71" s="5"/>
      <c r="N71" s="5"/>
    </row>
    <row r="72" spans="2:16" x14ac:dyDescent="0.25">
      <c r="B72" s="45"/>
      <c r="C72" s="45" t="s">
        <v>15</v>
      </c>
      <c r="D72" s="71">
        <v>4140.9562209541218</v>
      </c>
      <c r="E72" s="45"/>
      <c r="F72" s="5"/>
      <c r="G72" s="5"/>
      <c r="H72" s="38"/>
      <c r="I72" s="5"/>
      <c r="J72" s="73" t="s">
        <v>13</v>
      </c>
      <c r="K72" s="72">
        <v>1.9860439239176797E-2</v>
      </c>
      <c r="L72" s="5"/>
      <c r="N72" s="15"/>
    </row>
    <row r="73" spans="2:16" x14ac:dyDescent="0.25">
      <c r="B73" s="45"/>
      <c r="C73" s="70" t="s">
        <v>72</v>
      </c>
      <c r="D73" s="71">
        <v>3998.2110758944445</v>
      </c>
      <c r="E73" s="45"/>
      <c r="F73" s="5"/>
      <c r="G73" s="5"/>
      <c r="H73" s="38"/>
      <c r="I73" s="5"/>
      <c r="J73" s="73" t="s">
        <v>70</v>
      </c>
      <c r="K73" s="72">
        <v>-1.4485285144210103E-3</v>
      </c>
      <c r="L73" s="5"/>
      <c r="N73" s="15"/>
    </row>
    <row r="74" spans="2:16" x14ac:dyDescent="0.25">
      <c r="B74" s="45"/>
      <c r="C74" s="70" t="s">
        <v>51</v>
      </c>
      <c r="D74" s="71">
        <v>2976.2504353791969</v>
      </c>
      <c r="E74" s="45"/>
      <c r="F74" s="5"/>
      <c r="G74" s="5"/>
      <c r="H74" s="38"/>
      <c r="I74" s="5"/>
      <c r="J74" s="45" t="s">
        <v>8</v>
      </c>
      <c r="K74" s="72">
        <v>-7.4974533046295866E-3</v>
      </c>
      <c r="L74" s="5"/>
      <c r="N74" s="5"/>
    </row>
    <row r="75" spans="2:16" x14ac:dyDescent="0.25">
      <c r="B75" s="45"/>
      <c r="C75" s="45" t="s">
        <v>69</v>
      </c>
      <c r="D75" s="71">
        <f>SUM(D78:D81)</f>
        <v>18254.674433579228</v>
      </c>
      <c r="E75" s="45"/>
      <c r="F75" s="5"/>
      <c r="G75" s="5"/>
      <c r="H75" s="38"/>
      <c r="I75" s="5"/>
      <c r="J75" s="45" t="s">
        <v>10</v>
      </c>
      <c r="K75" s="72">
        <v>-2.3760523363003494E-2</v>
      </c>
      <c r="L75" s="5"/>
      <c r="N75" s="5"/>
    </row>
    <row r="76" spans="2:16" x14ac:dyDescent="0.25">
      <c r="B76" s="45"/>
      <c r="C76" s="45"/>
      <c r="D76" s="45"/>
      <c r="E76" s="45"/>
      <c r="F76" s="5"/>
      <c r="G76" s="5"/>
      <c r="H76" s="38"/>
      <c r="I76" s="5"/>
      <c r="J76" s="45" t="s">
        <v>3</v>
      </c>
      <c r="K76" s="72">
        <v>-3.5388606166386505E-2</v>
      </c>
      <c r="L76" s="5"/>
      <c r="N76" s="5"/>
    </row>
    <row r="77" spans="2:16" x14ac:dyDescent="0.25">
      <c r="B77" s="45"/>
      <c r="C77" s="45"/>
      <c r="D77" s="45"/>
      <c r="E77" s="45"/>
      <c r="F77" s="5"/>
      <c r="G77" s="5"/>
      <c r="H77" s="38"/>
      <c r="I77" s="5"/>
      <c r="J77" s="73" t="s">
        <v>71</v>
      </c>
      <c r="K77" s="72">
        <v>-4.9089094432167579E-2</v>
      </c>
      <c r="L77" s="5"/>
      <c r="N77" s="15"/>
    </row>
    <row r="78" spans="2:16" x14ac:dyDescent="0.25">
      <c r="B78" s="45"/>
      <c r="C78" s="70" t="s">
        <v>13</v>
      </c>
      <c r="D78" s="71">
        <v>1567.1583453524888</v>
      </c>
      <c r="E78" s="45"/>
      <c r="F78" s="5"/>
      <c r="G78" s="5"/>
      <c r="H78" s="38"/>
      <c r="I78" s="5"/>
      <c r="J78" s="45" t="s">
        <v>9</v>
      </c>
      <c r="K78" s="72">
        <v>-7.7526858159331025E-2</v>
      </c>
      <c r="L78" s="5"/>
      <c r="N78" s="15"/>
    </row>
    <row r="79" spans="2:16" x14ac:dyDescent="0.25">
      <c r="B79" s="45"/>
      <c r="C79" s="70" t="s">
        <v>6</v>
      </c>
      <c r="D79" s="71">
        <v>981.77045993364038</v>
      </c>
      <c r="E79" s="45"/>
      <c r="F79" s="5"/>
      <c r="G79" s="5"/>
      <c r="I79" s="5"/>
      <c r="J79" s="45"/>
      <c r="K79" s="45"/>
      <c r="L79" s="5"/>
    </row>
    <row r="80" spans="2:16" x14ac:dyDescent="0.25">
      <c r="B80" s="45"/>
      <c r="C80" s="70" t="s">
        <v>9</v>
      </c>
      <c r="D80" s="71">
        <v>778.17528062824238</v>
      </c>
      <c r="E80" s="45"/>
      <c r="F80" s="5"/>
      <c r="G80" s="5"/>
      <c r="I80" s="5"/>
      <c r="J80" s="5"/>
      <c r="K80" s="5"/>
      <c r="L80" s="5"/>
    </row>
    <row r="81" spans="2:15" x14ac:dyDescent="0.25">
      <c r="B81" s="45"/>
      <c r="C81" s="70" t="s">
        <v>16</v>
      </c>
      <c r="D81" s="71">
        <v>14927.570347664856</v>
      </c>
      <c r="E81" s="45"/>
      <c r="F81" s="5"/>
      <c r="G81" s="5"/>
    </row>
    <row r="82" spans="2:15" x14ac:dyDescent="0.25">
      <c r="B82" s="45"/>
      <c r="C82" s="45"/>
      <c r="D82" s="45"/>
      <c r="E82" s="45"/>
    </row>
    <row r="84" spans="2:15" x14ac:dyDescent="0.25">
      <c r="B84" s="4" t="s">
        <v>45</v>
      </c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</row>
    <row r="86" spans="2:15" x14ac:dyDescent="0.25">
      <c r="E86" s="94" t="s">
        <v>73</v>
      </c>
      <c r="F86" s="94"/>
      <c r="G86" s="94"/>
      <c r="J86" s="94" t="s">
        <v>73</v>
      </c>
      <c r="K86" s="94"/>
      <c r="L86" s="94"/>
      <c r="M86" s="94"/>
    </row>
    <row r="87" spans="2:15" x14ac:dyDescent="0.25">
      <c r="E87" s="95" t="s">
        <v>41</v>
      </c>
      <c r="F87" s="95"/>
      <c r="G87" s="95"/>
      <c r="J87" s="95" t="s">
        <v>40</v>
      </c>
      <c r="K87" s="95"/>
      <c r="L87" s="95"/>
      <c r="M87" s="95"/>
    </row>
    <row r="88" spans="2:15" x14ac:dyDescent="0.25">
      <c r="E88" s="39" t="s">
        <v>2</v>
      </c>
      <c r="F88" s="39" t="s">
        <v>34</v>
      </c>
      <c r="G88" s="39" t="s">
        <v>1</v>
      </c>
      <c r="J88" s="39" t="s">
        <v>2</v>
      </c>
      <c r="K88" s="39" t="s">
        <v>35</v>
      </c>
      <c r="L88" s="39" t="s">
        <v>36</v>
      </c>
      <c r="M88" s="39" t="s">
        <v>37</v>
      </c>
    </row>
    <row r="89" spans="2:15" x14ac:dyDescent="0.25">
      <c r="E89" s="41" t="s">
        <v>54</v>
      </c>
      <c r="F89" s="22">
        <f>+'La Libertad'!O19/1000</f>
        <v>20770.73717753348</v>
      </c>
      <c r="G89" s="63">
        <f t="shared" ref="G89:G94" si="9">+F89/F$94</f>
        <v>0.32438313487695558</v>
      </c>
      <c r="J89" s="41" t="s">
        <v>54</v>
      </c>
      <c r="K89" s="22">
        <f>+F89</f>
        <v>20770.73717753348</v>
      </c>
      <c r="L89" s="22">
        <f>+'La Libertad'!O18/1000</f>
        <v>20283.429</v>
      </c>
      <c r="M89" s="63">
        <f t="shared" ref="M89:M93" si="10">+K89/L89-1</f>
        <v>2.4024940631758085E-2</v>
      </c>
    </row>
    <row r="90" spans="2:15" x14ac:dyDescent="0.25">
      <c r="E90" s="41" t="s">
        <v>56</v>
      </c>
      <c r="F90" s="22">
        <f>+Piura!O19/1000</f>
        <v>18749.702454812686</v>
      </c>
      <c r="G90" s="63">
        <f t="shared" si="9"/>
        <v>0.29281999999888952</v>
      </c>
      <c r="J90" s="41" t="s">
        <v>56</v>
      </c>
      <c r="K90" s="22">
        <f t="shared" ref="K90:K93" si="11">+F90</f>
        <v>18749.702454812686</v>
      </c>
      <c r="L90" s="22">
        <f>+Piura!O18/1000</f>
        <v>18884.847000000002</v>
      </c>
      <c r="M90" s="63">
        <f t="shared" si="10"/>
        <v>-7.1562425254128037E-3</v>
      </c>
    </row>
    <row r="91" spans="2:15" x14ac:dyDescent="0.25">
      <c r="E91" s="41" t="s">
        <v>55</v>
      </c>
      <c r="F91" s="22">
        <f>+Lambayeque!O19/1000</f>
        <v>11231.617553364584</v>
      </c>
      <c r="G91" s="63">
        <f t="shared" si="9"/>
        <v>0.17540770366302869</v>
      </c>
      <c r="J91" s="41" t="s">
        <v>55</v>
      </c>
      <c r="K91" s="22">
        <f t="shared" si="11"/>
        <v>11231.617553364584</v>
      </c>
      <c r="L91" s="22">
        <f>+Lambayeque!O18/1000</f>
        <v>11022.111999999999</v>
      </c>
      <c r="M91" s="63">
        <f t="shared" si="10"/>
        <v>1.9007750362596942E-2</v>
      </c>
    </row>
    <row r="92" spans="2:15" x14ac:dyDescent="0.25">
      <c r="E92" s="41" t="s">
        <v>53</v>
      </c>
      <c r="F92" s="22">
        <f>+Cajamarca!O19/1000</f>
        <v>10648.596721348118</v>
      </c>
      <c r="G92" s="63">
        <f t="shared" si="9"/>
        <v>0.16630248396997732</v>
      </c>
      <c r="J92" s="41" t="s">
        <v>53</v>
      </c>
      <c r="K92" s="22">
        <f t="shared" si="11"/>
        <v>10648.596721348118</v>
      </c>
      <c r="L92" s="22">
        <f>+Cajamarca!O18/1000</f>
        <v>10708.341</v>
      </c>
      <c r="M92" s="63">
        <f t="shared" si="10"/>
        <v>-5.5792282531796911E-3</v>
      </c>
    </row>
    <row r="93" spans="2:15" x14ac:dyDescent="0.25">
      <c r="E93" s="41" t="s">
        <v>57</v>
      </c>
      <c r="F93" s="22">
        <f>+Tumbes!O19/1000</f>
        <v>2630.8413968267582</v>
      </c>
      <c r="G93" s="63">
        <f t="shared" si="9"/>
        <v>4.1086677491148804E-2</v>
      </c>
      <c r="J93" s="41" t="s">
        <v>57</v>
      </c>
      <c r="K93" s="22">
        <f t="shared" si="11"/>
        <v>2630.8413968267582</v>
      </c>
      <c r="L93" s="22">
        <f>+Tumbes!O18/1000</f>
        <v>2513.41</v>
      </c>
      <c r="M93" s="63">
        <f t="shared" si="10"/>
        <v>4.6721942232567759E-2</v>
      </c>
    </row>
    <row r="94" spans="2:15" x14ac:dyDescent="0.25">
      <c r="E94" s="44" t="s">
        <v>65</v>
      </c>
      <c r="F94" s="40">
        <f>SUM(F89:F93)</f>
        <v>64031.495303885633</v>
      </c>
      <c r="G94" s="24">
        <f t="shared" si="9"/>
        <v>1</v>
      </c>
      <c r="J94" s="44" t="s">
        <v>39</v>
      </c>
      <c r="K94" s="40">
        <f>SUM(K89:K93)</f>
        <v>64031.495303885633</v>
      </c>
      <c r="L94" s="40">
        <f>SUM(L89:L93)</f>
        <v>63412.138999999996</v>
      </c>
      <c r="M94" s="24">
        <f t="shared" ref="M94" si="12">+K94/L94-1</f>
        <v>9.7671567881607579E-3</v>
      </c>
    </row>
    <row r="95" spans="2:15" x14ac:dyDescent="0.25">
      <c r="E95" s="37" t="s">
        <v>29</v>
      </c>
      <c r="J95" s="37" t="s">
        <v>29</v>
      </c>
    </row>
    <row r="96" spans="2:15" x14ac:dyDescent="0.25">
      <c r="E96" s="36" t="s">
        <v>30</v>
      </c>
      <c r="J96" s="36" t="s">
        <v>30</v>
      </c>
    </row>
    <row r="98" spans="3:13" x14ac:dyDescent="0.25">
      <c r="C98" s="45"/>
      <c r="D98" s="45"/>
      <c r="E98" s="45"/>
      <c r="F98" s="45"/>
      <c r="G98" s="45"/>
      <c r="H98" s="45"/>
      <c r="I98" s="45"/>
    </row>
    <row r="99" spans="3:13" x14ac:dyDescent="0.25">
      <c r="C99" s="45"/>
      <c r="D99" s="45"/>
      <c r="E99" s="45"/>
      <c r="F99" s="45"/>
      <c r="G99" s="45"/>
      <c r="H99" s="45"/>
      <c r="I99" s="46"/>
      <c r="J99" s="5"/>
      <c r="K99" s="5"/>
      <c r="L99" s="5"/>
      <c r="M99" s="5"/>
    </row>
    <row r="100" spans="3:13" x14ac:dyDescent="0.25">
      <c r="C100" s="45"/>
      <c r="D100" s="45"/>
      <c r="E100" s="45"/>
      <c r="F100" s="45"/>
      <c r="G100" s="45"/>
      <c r="H100" s="45"/>
      <c r="I100" s="46"/>
      <c r="J100" s="5"/>
      <c r="K100" s="45"/>
      <c r="L100" s="45"/>
      <c r="M100" s="5"/>
    </row>
    <row r="101" spans="3:13" x14ac:dyDescent="0.25">
      <c r="C101" s="5"/>
      <c r="D101" s="5"/>
      <c r="E101" s="5"/>
      <c r="F101" s="5"/>
      <c r="G101" s="5"/>
      <c r="H101" s="45"/>
      <c r="I101" s="46"/>
      <c r="J101" s="5"/>
      <c r="K101" s="45" t="s">
        <v>57</v>
      </c>
      <c r="L101" s="47">
        <v>4.6721942232567759E-2</v>
      </c>
      <c r="M101" s="5"/>
    </row>
    <row r="102" spans="3:13" x14ac:dyDescent="0.25">
      <c r="C102" s="45"/>
      <c r="D102" s="45"/>
      <c r="E102" s="45"/>
      <c r="F102" s="45"/>
      <c r="G102" s="5"/>
      <c r="H102" s="45"/>
      <c r="I102" s="46"/>
      <c r="J102" s="5"/>
      <c r="K102" s="45" t="s">
        <v>54</v>
      </c>
      <c r="L102" s="47">
        <v>2.4024940631758085E-2</v>
      </c>
      <c r="M102" s="5"/>
    </row>
    <row r="103" spans="3:13" x14ac:dyDescent="0.25">
      <c r="C103" s="45"/>
      <c r="D103" s="45"/>
      <c r="E103" s="45"/>
      <c r="F103" s="45"/>
      <c r="G103" s="5"/>
      <c r="H103" s="45"/>
      <c r="I103" s="46"/>
      <c r="J103" s="5"/>
      <c r="K103" s="45" t="s">
        <v>55</v>
      </c>
      <c r="L103" s="47">
        <v>1.9007750362596942E-2</v>
      </c>
      <c r="M103" s="5"/>
    </row>
    <row r="104" spans="3:13" x14ac:dyDescent="0.25">
      <c r="C104" s="45"/>
      <c r="D104" s="45" t="s">
        <v>54</v>
      </c>
      <c r="E104" s="47">
        <v>0.32438313487695558</v>
      </c>
      <c r="F104" s="45"/>
      <c r="G104" s="5"/>
      <c r="H104" s="45"/>
      <c r="I104" s="46"/>
      <c r="J104" s="5"/>
      <c r="K104" s="45" t="s">
        <v>53</v>
      </c>
      <c r="L104" s="47">
        <v>-5.5792282531796911E-3</v>
      </c>
      <c r="M104" s="5"/>
    </row>
    <row r="105" spans="3:13" x14ac:dyDescent="0.25">
      <c r="C105" s="45"/>
      <c r="D105" s="45" t="s">
        <v>56</v>
      </c>
      <c r="E105" s="47">
        <v>0.29281999999888952</v>
      </c>
      <c r="F105" s="45"/>
      <c r="G105" s="5"/>
      <c r="H105" s="45"/>
      <c r="I105" s="46"/>
      <c r="J105" s="5"/>
      <c r="K105" s="45" t="s">
        <v>56</v>
      </c>
      <c r="L105" s="47">
        <v>-7.1562425254128037E-3</v>
      </c>
      <c r="M105" s="5"/>
    </row>
    <row r="106" spans="3:13" x14ac:dyDescent="0.25">
      <c r="C106" s="45"/>
      <c r="D106" s="45" t="s">
        <v>55</v>
      </c>
      <c r="E106" s="47">
        <v>0.17540770366302869</v>
      </c>
      <c r="F106" s="45"/>
      <c r="G106" s="5"/>
      <c r="H106" s="45"/>
      <c r="I106" s="46"/>
      <c r="J106" s="5"/>
      <c r="K106" s="45"/>
      <c r="L106" s="47"/>
      <c r="M106" s="5"/>
    </row>
    <row r="107" spans="3:13" x14ac:dyDescent="0.25">
      <c r="C107" s="45"/>
      <c r="D107" s="45" t="s">
        <v>53</v>
      </c>
      <c r="E107" s="47">
        <v>0.16630248396997732</v>
      </c>
      <c r="F107" s="45"/>
      <c r="G107" s="5"/>
      <c r="H107" s="45"/>
      <c r="I107" s="46"/>
      <c r="J107" s="5"/>
      <c r="K107" s="5"/>
      <c r="L107" s="52"/>
      <c r="M107" s="5"/>
    </row>
    <row r="108" spans="3:13" x14ac:dyDescent="0.25">
      <c r="C108" s="45"/>
      <c r="D108" s="45" t="s">
        <v>57</v>
      </c>
      <c r="E108" s="47">
        <v>4.1086677491148804E-2</v>
      </c>
      <c r="F108" s="45"/>
      <c r="G108" s="5"/>
      <c r="H108" s="45"/>
      <c r="I108" s="46"/>
      <c r="J108" s="5"/>
      <c r="K108" s="5"/>
      <c r="L108" s="52"/>
      <c r="M108" s="5"/>
    </row>
    <row r="109" spans="3:13" x14ac:dyDescent="0.25">
      <c r="C109" s="45"/>
      <c r="D109" s="45"/>
      <c r="E109" s="47"/>
      <c r="F109" s="45"/>
      <c r="G109" s="5"/>
      <c r="H109" s="45"/>
      <c r="I109" s="46"/>
      <c r="J109" s="5"/>
      <c r="K109" s="5"/>
      <c r="L109" s="5"/>
      <c r="M109" s="5"/>
    </row>
    <row r="110" spans="3:13" x14ac:dyDescent="0.25">
      <c r="C110" s="5"/>
      <c r="D110" s="5"/>
      <c r="E110" s="52"/>
      <c r="F110" s="5"/>
      <c r="G110" s="5"/>
      <c r="H110" s="45"/>
      <c r="I110" s="46"/>
      <c r="J110" s="5"/>
      <c r="K110" s="5"/>
      <c r="L110" s="5"/>
      <c r="M110" s="5"/>
    </row>
    <row r="111" spans="3:13" x14ac:dyDescent="0.25">
      <c r="C111" s="5"/>
      <c r="D111" s="5"/>
      <c r="E111" s="52"/>
      <c r="F111" s="5"/>
      <c r="G111" s="5"/>
      <c r="H111" s="45"/>
      <c r="I111" s="45"/>
      <c r="J111" s="5"/>
      <c r="K111" s="5"/>
      <c r="L111" s="5"/>
      <c r="M111" s="5"/>
    </row>
    <row r="112" spans="3:13" x14ac:dyDescent="0.25">
      <c r="C112" s="5"/>
      <c r="D112" s="5"/>
      <c r="E112" s="5"/>
      <c r="F112" s="5"/>
      <c r="G112" s="5"/>
      <c r="H112" s="45"/>
      <c r="I112" s="45"/>
      <c r="J112" s="45"/>
      <c r="K112" s="45"/>
      <c r="L112" s="45"/>
      <c r="M112" s="45"/>
    </row>
    <row r="113" spans="3:13" x14ac:dyDescent="0.25">
      <c r="C113" s="5"/>
      <c r="D113" s="5"/>
      <c r="E113" s="5"/>
      <c r="F113" s="5"/>
      <c r="G113" s="5"/>
      <c r="H113" s="45"/>
      <c r="I113" s="45"/>
      <c r="J113" s="45"/>
      <c r="K113" s="45"/>
      <c r="L113" s="45"/>
      <c r="M113" s="45"/>
    </row>
    <row r="114" spans="3:13" x14ac:dyDescent="0.25">
      <c r="C114" s="5"/>
      <c r="D114" s="5"/>
      <c r="E114" s="5"/>
      <c r="F114" s="5"/>
      <c r="G114" s="5"/>
      <c r="H114" s="45"/>
      <c r="I114" s="45"/>
    </row>
    <row r="115" spans="3:13" x14ac:dyDescent="0.25">
      <c r="C115" s="45"/>
      <c r="D115" s="45"/>
      <c r="E115" s="45"/>
      <c r="F115" s="45"/>
      <c r="G115" s="45"/>
      <c r="H115" s="45"/>
      <c r="I115" s="45"/>
    </row>
    <row r="116" spans="3:13" x14ac:dyDescent="0.25">
      <c r="C116" s="45"/>
      <c r="D116" s="45"/>
      <c r="E116" s="45"/>
      <c r="F116" s="45"/>
      <c r="G116" s="45"/>
      <c r="H116" s="45"/>
      <c r="I116" s="45"/>
    </row>
  </sheetData>
  <sortState ref="K101:L105">
    <sortCondition descending="1" ref="L101:L105"/>
  </sortState>
  <mergeCells count="15">
    <mergeCell ref="E86:G86"/>
    <mergeCell ref="E87:G87"/>
    <mergeCell ref="B1:O2"/>
    <mergeCell ref="B6:O6"/>
    <mergeCell ref="B7:O7"/>
    <mergeCell ref="B23:O23"/>
    <mergeCell ref="B28:E28"/>
    <mergeCell ref="B29:E29"/>
    <mergeCell ref="J86:M86"/>
    <mergeCell ref="J87:M87"/>
    <mergeCell ref="H47:M47"/>
    <mergeCell ref="H48:J48"/>
    <mergeCell ref="B61:D61"/>
    <mergeCell ref="B48:D48"/>
    <mergeCell ref="B47:F47"/>
  </mergeCells>
  <pageMargins left="0.7" right="0.7" top="0.75" bottom="0.75" header="0.3" footer="0.3"/>
  <pageSetup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P63"/>
  <sheetViews>
    <sheetView zoomScaleNormal="100" zoomScalePageLayoutView="40" workbookViewId="0">
      <selection activeCell="B3" sqref="B3"/>
    </sheetView>
  </sheetViews>
  <sheetFormatPr baseColWidth="10" defaultColWidth="0" defaultRowHeight="15" x14ac:dyDescent="0.25"/>
  <cols>
    <col min="1" max="16" width="11.7109375" style="1" customWidth="1"/>
    <col min="17" max="16384" width="11.42578125" style="1" hidden="1"/>
  </cols>
  <sheetData>
    <row r="1" spans="2:16" x14ac:dyDescent="0.25">
      <c r="B1" s="109" t="s">
        <v>77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</row>
    <row r="2" spans="2:16" x14ac:dyDescent="0.25"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</row>
    <row r="3" spans="2:16" x14ac:dyDescent="0.25">
      <c r="B3" s="7"/>
      <c r="C3" s="8"/>
      <c r="D3" s="8"/>
      <c r="E3" s="8"/>
      <c r="F3" s="8"/>
      <c r="G3" s="7"/>
      <c r="H3" s="9"/>
      <c r="I3" s="9"/>
      <c r="J3" s="9"/>
      <c r="K3" s="9"/>
      <c r="L3" s="7"/>
      <c r="M3" s="10"/>
      <c r="N3" s="10"/>
      <c r="O3" s="10"/>
    </row>
    <row r="4" spans="2:16" x14ac:dyDescent="0.25">
      <c r="B4" s="29"/>
      <c r="C4" s="30"/>
      <c r="D4" s="30"/>
      <c r="E4" s="30"/>
      <c r="F4" s="30"/>
      <c r="G4" s="29"/>
      <c r="H4" s="31"/>
      <c r="I4" s="31"/>
      <c r="J4" s="31"/>
      <c r="K4" s="31"/>
      <c r="L4" s="29"/>
      <c r="M4" s="32"/>
      <c r="N4" s="32"/>
      <c r="O4" s="32"/>
    </row>
    <row r="5" spans="2:16" x14ac:dyDescent="0.2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2:16" x14ac:dyDescent="0.25">
      <c r="B6" s="96" t="s">
        <v>59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</row>
    <row r="7" spans="2:16" x14ac:dyDescent="0.25">
      <c r="B7" s="97" t="s">
        <v>22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</row>
    <row r="8" spans="2:16" ht="45" x14ac:dyDescent="0.25">
      <c r="B8" s="20" t="s">
        <v>4</v>
      </c>
      <c r="C8" s="21" t="s">
        <v>5</v>
      </c>
      <c r="D8" s="21" t="s">
        <v>6</v>
      </c>
      <c r="E8" s="21" t="s">
        <v>7</v>
      </c>
      <c r="F8" s="21" t="s">
        <v>8</v>
      </c>
      <c r="G8" s="21" t="s">
        <v>9</v>
      </c>
      <c r="H8" s="21" t="s">
        <v>10</v>
      </c>
      <c r="I8" s="21" t="s">
        <v>11</v>
      </c>
      <c r="J8" s="21" t="s">
        <v>12</v>
      </c>
      <c r="K8" s="21" t="s">
        <v>13</v>
      </c>
      <c r="L8" s="21" t="s">
        <v>14</v>
      </c>
      <c r="M8" s="21" t="s">
        <v>15</v>
      </c>
      <c r="N8" s="21" t="s">
        <v>16</v>
      </c>
      <c r="O8" s="21" t="s">
        <v>17</v>
      </c>
    </row>
    <row r="9" spans="2:16" x14ac:dyDescent="0.25">
      <c r="B9" s="17">
        <v>2007</v>
      </c>
      <c r="C9" s="19">
        <v>1260057</v>
      </c>
      <c r="D9" s="19">
        <v>249</v>
      </c>
      <c r="E9" s="19">
        <v>2489275</v>
      </c>
      <c r="F9" s="19">
        <v>622678</v>
      </c>
      <c r="G9" s="19">
        <v>123840</v>
      </c>
      <c r="H9" s="19">
        <v>542666</v>
      </c>
      <c r="I9" s="19">
        <v>621792</v>
      </c>
      <c r="J9" s="19">
        <v>245150</v>
      </c>
      <c r="K9" s="19">
        <v>146741</v>
      </c>
      <c r="L9" s="19">
        <v>120165</v>
      </c>
      <c r="M9" s="19">
        <v>473032</v>
      </c>
      <c r="N9" s="19">
        <v>1513854</v>
      </c>
      <c r="O9" s="19">
        <v>8159499</v>
      </c>
    </row>
    <row r="10" spans="2:16" x14ac:dyDescent="0.25">
      <c r="B10" s="17">
        <v>2008</v>
      </c>
      <c r="C10" s="19">
        <v>1303761</v>
      </c>
      <c r="D10" s="19">
        <v>274</v>
      </c>
      <c r="E10" s="19">
        <v>3236611</v>
      </c>
      <c r="F10" s="19">
        <v>640462</v>
      </c>
      <c r="G10" s="19">
        <v>142108</v>
      </c>
      <c r="H10" s="19">
        <v>656647</v>
      </c>
      <c r="I10" s="19">
        <v>678680</v>
      </c>
      <c r="J10" s="19">
        <v>263792</v>
      </c>
      <c r="K10" s="19">
        <v>159386</v>
      </c>
      <c r="L10" s="19">
        <v>148785</v>
      </c>
      <c r="M10" s="19">
        <v>515979</v>
      </c>
      <c r="N10" s="19">
        <v>1573284</v>
      </c>
      <c r="O10" s="19">
        <v>9319769</v>
      </c>
      <c r="P10" s="34"/>
    </row>
    <row r="11" spans="2:16" x14ac:dyDescent="0.25">
      <c r="B11" s="17">
        <v>2009</v>
      </c>
      <c r="C11" s="19">
        <v>1322345</v>
      </c>
      <c r="D11" s="19">
        <v>458</v>
      </c>
      <c r="E11" s="19">
        <v>3789024</v>
      </c>
      <c r="F11" s="19">
        <v>599528</v>
      </c>
      <c r="G11" s="19">
        <v>141119</v>
      </c>
      <c r="H11" s="19">
        <v>660877</v>
      </c>
      <c r="I11" s="19">
        <v>696572</v>
      </c>
      <c r="J11" s="19">
        <v>267939</v>
      </c>
      <c r="K11" s="19">
        <v>160459</v>
      </c>
      <c r="L11" s="19">
        <v>162709</v>
      </c>
      <c r="M11" s="19">
        <v>583697</v>
      </c>
      <c r="N11" s="19">
        <v>1665740</v>
      </c>
      <c r="O11" s="19">
        <v>10050467</v>
      </c>
      <c r="P11" s="34"/>
    </row>
    <row r="12" spans="2:16" x14ac:dyDescent="0.25">
      <c r="B12" s="17">
        <v>2010</v>
      </c>
      <c r="C12" s="19">
        <v>1361611</v>
      </c>
      <c r="D12" s="19">
        <v>532</v>
      </c>
      <c r="E12" s="19">
        <v>3398102</v>
      </c>
      <c r="F12" s="19">
        <v>683752</v>
      </c>
      <c r="G12" s="19">
        <v>130745</v>
      </c>
      <c r="H12" s="19">
        <v>736750</v>
      </c>
      <c r="I12" s="19">
        <v>775947</v>
      </c>
      <c r="J12" s="19">
        <v>304115</v>
      </c>
      <c r="K12" s="19">
        <v>173116</v>
      </c>
      <c r="L12" s="19">
        <v>180507</v>
      </c>
      <c r="M12" s="19">
        <v>633371</v>
      </c>
      <c r="N12" s="19">
        <v>1762357</v>
      </c>
      <c r="O12" s="19">
        <v>10140905</v>
      </c>
      <c r="P12" s="34"/>
    </row>
    <row r="13" spans="2:16" x14ac:dyDescent="0.25">
      <c r="B13" s="17">
        <v>2011</v>
      </c>
      <c r="C13" s="19">
        <v>1380041</v>
      </c>
      <c r="D13" s="19">
        <v>611</v>
      </c>
      <c r="E13" s="19">
        <v>3362234</v>
      </c>
      <c r="F13" s="19">
        <v>718431</v>
      </c>
      <c r="G13" s="19">
        <v>132743</v>
      </c>
      <c r="H13" s="19">
        <v>892801</v>
      </c>
      <c r="I13" s="19">
        <v>829087</v>
      </c>
      <c r="J13" s="19">
        <v>343178</v>
      </c>
      <c r="K13" s="19">
        <v>191095</v>
      </c>
      <c r="L13" s="19">
        <v>202788</v>
      </c>
      <c r="M13" s="19">
        <v>679807</v>
      </c>
      <c r="N13" s="19">
        <v>1862681</v>
      </c>
      <c r="O13" s="19">
        <v>10595497</v>
      </c>
      <c r="P13" s="34"/>
    </row>
    <row r="14" spans="2:16" x14ac:dyDescent="0.25">
      <c r="B14" s="17">
        <v>2012</v>
      </c>
      <c r="C14" s="19">
        <v>1396103</v>
      </c>
      <c r="D14" s="19">
        <v>779</v>
      </c>
      <c r="E14" s="19">
        <v>3562303</v>
      </c>
      <c r="F14" s="19">
        <v>728105</v>
      </c>
      <c r="G14" s="19">
        <v>148426</v>
      </c>
      <c r="H14" s="19">
        <v>1057858</v>
      </c>
      <c r="I14" s="19">
        <v>906504</v>
      </c>
      <c r="J14" s="19">
        <v>350280</v>
      </c>
      <c r="K14" s="19">
        <v>207384</v>
      </c>
      <c r="L14" s="19">
        <v>230473</v>
      </c>
      <c r="M14" s="19">
        <v>717193</v>
      </c>
      <c r="N14" s="19">
        <v>1965175</v>
      </c>
      <c r="O14" s="19">
        <v>11270583</v>
      </c>
      <c r="P14" s="34"/>
    </row>
    <row r="15" spans="2:16" x14ac:dyDescent="0.25">
      <c r="B15" s="17">
        <v>2013</v>
      </c>
      <c r="C15" s="19">
        <v>1382326</v>
      </c>
      <c r="D15" s="19">
        <v>710</v>
      </c>
      <c r="E15" s="19">
        <v>3109306</v>
      </c>
      <c r="F15" s="19">
        <v>747303</v>
      </c>
      <c r="G15" s="19">
        <v>157702</v>
      </c>
      <c r="H15" s="19">
        <v>1064096</v>
      </c>
      <c r="I15" s="19">
        <v>951057</v>
      </c>
      <c r="J15" s="19">
        <v>371042</v>
      </c>
      <c r="K15" s="19">
        <v>217767</v>
      </c>
      <c r="L15" s="19">
        <v>249949</v>
      </c>
      <c r="M15" s="19">
        <v>753893</v>
      </c>
      <c r="N15" s="19">
        <v>2081777</v>
      </c>
      <c r="O15" s="19">
        <v>11086928</v>
      </c>
      <c r="P15" s="34"/>
    </row>
    <row r="16" spans="2:16" x14ac:dyDescent="0.25">
      <c r="B16" s="17">
        <v>2014</v>
      </c>
      <c r="C16" s="19">
        <v>1345882</v>
      </c>
      <c r="D16" s="19">
        <v>687</v>
      </c>
      <c r="E16" s="19">
        <v>2717363</v>
      </c>
      <c r="F16" s="19">
        <v>738610</v>
      </c>
      <c r="G16" s="19">
        <v>158992</v>
      </c>
      <c r="H16" s="19">
        <v>1049985</v>
      </c>
      <c r="I16" s="19">
        <v>962720</v>
      </c>
      <c r="J16" s="19">
        <v>378193</v>
      </c>
      <c r="K16" s="19">
        <v>225227</v>
      </c>
      <c r="L16" s="19">
        <v>273783</v>
      </c>
      <c r="M16" s="19">
        <v>805121</v>
      </c>
      <c r="N16" s="19">
        <v>2197130</v>
      </c>
      <c r="O16" s="19">
        <v>10853693</v>
      </c>
      <c r="P16" s="34"/>
    </row>
    <row r="17" spans="2:16" x14ac:dyDescent="0.25">
      <c r="B17" s="17">
        <v>2015</v>
      </c>
      <c r="C17" s="19">
        <v>1335903</v>
      </c>
      <c r="D17" s="19">
        <v>757</v>
      </c>
      <c r="E17" s="19">
        <v>2575447</v>
      </c>
      <c r="F17" s="19">
        <v>726858</v>
      </c>
      <c r="G17" s="19">
        <v>168435</v>
      </c>
      <c r="H17" s="19">
        <v>950101</v>
      </c>
      <c r="I17" s="19">
        <v>983719</v>
      </c>
      <c r="J17" s="19">
        <v>382751</v>
      </c>
      <c r="K17" s="19">
        <v>231872</v>
      </c>
      <c r="L17" s="19">
        <v>304580</v>
      </c>
      <c r="M17" s="19">
        <v>838846</v>
      </c>
      <c r="N17" s="19">
        <v>2326966</v>
      </c>
      <c r="O17" s="19">
        <v>10826235</v>
      </c>
      <c r="P17" s="34"/>
    </row>
    <row r="18" spans="2:16" x14ac:dyDescent="0.25">
      <c r="B18" s="17">
        <v>2016</v>
      </c>
      <c r="C18" s="19">
        <v>1308881</v>
      </c>
      <c r="D18" s="19">
        <v>896</v>
      </c>
      <c r="E18" s="19">
        <v>2364205</v>
      </c>
      <c r="F18" s="19">
        <v>701677</v>
      </c>
      <c r="G18" s="19">
        <v>143799</v>
      </c>
      <c r="H18" s="19">
        <v>911379</v>
      </c>
      <c r="I18" s="19">
        <v>994540</v>
      </c>
      <c r="J18" s="19">
        <v>393972</v>
      </c>
      <c r="K18" s="19">
        <v>238921</v>
      </c>
      <c r="L18" s="19">
        <v>338991</v>
      </c>
      <c r="M18" s="19">
        <v>881142</v>
      </c>
      <c r="N18" s="19">
        <v>2429938</v>
      </c>
      <c r="O18" s="19">
        <v>10708341</v>
      </c>
      <c r="P18" s="34"/>
    </row>
    <row r="19" spans="2:16" x14ac:dyDescent="0.25">
      <c r="B19" s="78" t="s">
        <v>23</v>
      </c>
      <c r="C19" s="80">
        <v>1270619.1937450999</v>
      </c>
      <c r="D19" s="80">
        <v>920.45398691036496</v>
      </c>
      <c r="E19" s="80">
        <v>2157856.0657671741</v>
      </c>
      <c r="F19" s="80">
        <v>673489.08999802591</v>
      </c>
      <c r="G19" s="80">
        <v>156093.77912040969</v>
      </c>
      <c r="H19" s="80">
        <v>877115.5350134992</v>
      </c>
      <c r="I19" s="80">
        <v>1017240.38848591</v>
      </c>
      <c r="J19" s="80">
        <v>402976.13760042097</v>
      </c>
      <c r="K19" s="80">
        <v>243521.592552388</v>
      </c>
      <c r="L19" s="80">
        <v>371348.056550749</v>
      </c>
      <c r="M19" s="80">
        <v>917288.45800535195</v>
      </c>
      <c r="N19" s="80">
        <v>2560127.9705221802</v>
      </c>
      <c r="O19" s="80">
        <f>SUM(C19:N19)</f>
        <v>10648596.721348118</v>
      </c>
      <c r="P19" s="79">
        <f>+O19/1000</f>
        <v>10648.596721348118</v>
      </c>
    </row>
    <row r="20" spans="2:16" x14ac:dyDescent="0.25">
      <c r="B20" s="23" t="s">
        <v>20</v>
      </c>
      <c r="C20" s="24">
        <f>+C18/$O$18</f>
        <v>0.12223004478471501</v>
      </c>
      <c r="D20" s="24">
        <f t="shared" ref="D20:N20" si="0">+D18/$O$18</f>
        <v>8.3673091844945911E-5</v>
      </c>
      <c r="E20" s="24">
        <f t="shared" si="0"/>
        <v>0.22078163181392899</v>
      </c>
      <c r="F20" s="24">
        <f t="shared" si="0"/>
        <v>6.5526209895631821E-2</v>
      </c>
      <c r="G20" s="24">
        <f t="shared" si="0"/>
        <v>1.3428690774789484E-2</v>
      </c>
      <c r="H20" s="24">
        <f t="shared" si="0"/>
        <v>8.5109262022940807E-2</v>
      </c>
      <c r="I20" s="24">
        <f t="shared" si="0"/>
        <v>9.2875264244947006E-2</v>
      </c>
      <c r="J20" s="24">
        <f t="shared" si="0"/>
        <v>3.6791133192340439E-2</v>
      </c>
      <c r="K20" s="24">
        <f t="shared" si="0"/>
        <v>2.2311672741837416E-2</v>
      </c>
      <c r="L20" s="24">
        <f t="shared" si="0"/>
        <v>3.1656724416975514E-2</v>
      </c>
      <c r="M20" s="24">
        <f t="shared" si="0"/>
        <v>8.2285575328615329E-2</v>
      </c>
      <c r="N20" s="24">
        <f t="shared" si="0"/>
        <v>0.22692011769143325</v>
      </c>
      <c r="O20" s="24">
        <f t="shared" ref="O20:O21" si="1">SUM(C20:N20)</f>
        <v>1</v>
      </c>
    </row>
    <row r="21" spans="2:16" x14ac:dyDescent="0.25">
      <c r="B21" s="23" t="s">
        <v>21</v>
      </c>
      <c r="C21" s="24">
        <f>+C19/$O$19</f>
        <v>0.11932268889456439</v>
      </c>
      <c r="D21" s="24">
        <f t="shared" ref="D21:N21" si="2">+D19/$O$19</f>
        <v>8.6438993887810134E-5</v>
      </c>
      <c r="E21" s="24">
        <f t="shared" si="2"/>
        <v>0.20264229383775445</v>
      </c>
      <c r="F21" s="24">
        <f t="shared" si="2"/>
        <v>6.324674580340027E-2</v>
      </c>
      <c r="G21" s="24">
        <f t="shared" si="2"/>
        <v>1.4658624343194033E-2</v>
      </c>
      <c r="H21" s="24">
        <f t="shared" si="2"/>
        <v>8.2369119421629847E-2</v>
      </c>
      <c r="I21" s="24">
        <f t="shared" si="2"/>
        <v>9.552811653075044E-2</v>
      </c>
      <c r="J21" s="24">
        <f t="shared" si="2"/>
        <v>3.7843121318750061E-2</v>
      </c>
      <c r="K21" s="24">
        <f t="shared" si="2"/>
        <v>2.2868890514388646E-2</v>
      </c>
      <c r="L21" s="24">
        <f t="shared" si="2"/>
        <v>3.4872957091733693E-2</v>
      </c>
      <c r="M21" s="24">
        <f t="shared" si="2"/>
        <v>8.6141721957259235E-2</v>
      </c>
      <c r="N21" s="24">
        <f t="shared" si="2"/>
        <v>0.24041928129268722</v>
      </c>
      <c r="O21" s="24">
        <f t="shared" si="1"/>
        <v>1.0000000000000002</v>
      </c>
    </row>
    <row r="22" spans="2:16" x14ac:dyDescent="0.25">
      <c r="B22" s="81" t="s">
        <v>24</v>
      </c>
      <c r="C22" s="82">
        <f>+C19/C18-1</f>
        <v>-2.9232456010057528E-2</v>
      </c>
      <c r="D22" s="82">
        <f t="shared" ref="D22:N22" si="3">+D19/D18-1</f>
        <v>2.7292396105317973E-2</v>
      </c>
      <c r="E22" s="82">
        <f t="shared" si="3"/>
        <v>-8.7280474507424599E-2</v>
      </c>
      <c r="F22" s="82">
        <f t="shared" si="3"/>
        <v>-4.0172201742360247E-2</v>
      </c>
      <c r="G22" s="82">
        <f t="shared" si="3"/>
        <v>8.5499753964976666E-2</v>
      </c>
      <c r="H22" s="82">
        <f t="shared" si="3"/>
        <v>-3.7595188156080872E-2</v>
      </c>
      <c r="I22" s="82">
        <f t="shared" si="3"/>
        <v>2.2825013057202304E-2</v>
      </c>
      <c r="J22" s="82">
        <f t="shared" si="3"/>
        <v>2.2854765314339609E-2</v>
      </c>
      <c r="K22" s="82">
        <f t="shared" si="3"/>
        <v>1.9255706080202328E-2</v>
      </c>
      <c r="L22" s="82">
        <f t="shared" si="3"/>
        <v>9.5451078496918695E-2</v>
      </c>
      <c r="M22" s="82">
        <f t="shared" si="3"/>
        <v>4.1022284722952662E-2</v>
      </c>
      <c r="N22" s="82">
        <f t="shared" si="3"/>
        <v>5.3577486554052145E-2</v>
      </c>
      <c r="O22" s="82">
        <f>+O19/O18-1</f>
        <v>-5.5792282531796911E-3</v>
      </c>
    </row>
    <row r="23" spans="2:16" x14ac:dyDescent="0.25">
      <c r="B23" s="98" t="s">
        <v>19</v>
      </c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</row>
    <row r="24" spans="2:16" x14ac:dyDescent="0.25">
      <c r="B24" s="16" t="s">
        <v>18</v>
      </c>
    </row>
    <row r="25" spans="2:16" x14ac:dyDescent="0.25">
      <c r="B25" s="83" t="s">
        <v>48</v>
      </c>
      <c r="C25" s="84">
        <f>+C20*C22</f>
        <v>-3.573084407276543E-3</v>
      </c>
      <c r="D25" s="84">
        <f t="shared" ref="D25:N25" si="4">+D20*D22</f>
        <v>2.2836391659889149E-6</v>
      </c>
      <c r="E25" s="84">
        <f t="shared" si="4"/>
        <v>-1.9269925587243233E-2</v>
      </c>
      <c r="F25" s="84">
        <f t="shared" si="4"/>
        <v>-2.6323321233395641E-3</v>
      </c>
      <c r="G25" s="84">
        <f t="shared" si="4"/>
        <v>1.1481497573162529E-3</v>
      </c>
      <c r="H25" s="84">
        <f t="shared" si="4"/>
        <v>-3.1996987195776479E-3</v>
      </c>
      <c r="I25" s="84">
        <f>+I20*I22</f>
        <v>2.1198791190820297E-3</v>
      </c>
      <c r="J25" s="84">
        <f t="shared" si="4"/>
        <v>8.4085271475955092E-4</v>
      </c>
      <c r="K25" s="84">
        <f t="shared" si="4"/>
        <v>4.2962701247448328E-4</v>
      </c>
      <c r="L25" s="84">
        <f t="shared" si="4"/>
        <v>3.0216684872800526E-3</v>
      </c>
      <c r="M25" s="84">
        <f t="shared" si="4"/>
        <v>3.375542299722427E-3</v>
      </c>
      <c r="N25" s="84">
        <f t="shared" si="4"/>
        <v>1.2157809554456694E-2</v>
      </c>
      <c r="O25" s="84">
        <f>SUM(C25:N25)</f>
        <v>-5.5792282531795141E-3</v>
      </c>
    </row>
    <row r="26" spans="2:16" x14ac:dyDescent="0.25">
      <c r="C26" s="49"/>
      <c r="D26" s="49"/>
      <c r="E26" s="49"/>
      <c r="F26" s="49"/>
      <c r="G26" s="49"/>
      <c r="H26" s="49"/>
      <c r="I26" s="49"/>
      <c r="J26" s="49"/>
      <c r="K26" s="75"/>
      <c r="L26" s="49"/>
    </row>
    <row r="27" spans="2:16" x14ac:dyDescent="0.25">
      <c r="B27" s="49"/>
      <c r="C27" s="49"/>
      <c r="D27" s="49"/>
      <c r="E27" s="49"/>
      <c r="F27" s="49"/>
    </row>
    <row r="28" spans="2:16" x14ac:dyDescent="0.25">
      <c r="B28" s="51" t="s">
        <v>47</v>
      </c>
      <c r="C28" s="51"/>
      <c r="D28" s="51" t="s">
        <v>46</v>
      </c>
      <c r="E28" s="54" t="s">
        <v>50</v>
      </c>
      <c r="F28" s="55" t="s">
        <v>49</v>
      </c>
      <c r="G28" s="53"/>
      <c r="H28" s="53"/>
    </row>
    <row r="29" spans="2:16" x14ac:dyDescent="0.25">
      <c r="B29" s="5" t="s">
        <v>16</v>
      </c>
      <c r="C29" s="5"/>
      <c r="D29" s="52">
        <v>0.24041928129268722</v>
      </c>
      <c r="E29" s="52">
        <v>5.3577486554052145E-2</v>
      </c>
      <c r="F29" s="52">
        <v>1.2157809554456694E-2</v>
      </c>
      <c r="G29" s="5"/>
      <c r="I29" s="52"/>
      <c r="J29" s="52"/>
    </row>
    <row r="30" spans="2:16" x14ac:dyDescent="0.25">
      <c r="B30" s="5" t="s">
        <v>7</v>
      </c>
      <c r="C30" s="5"/>
      <c r="D30" s="52">
        <v>0.20264229383775445</v>
      </c>
      <c r="E30" s="52">
        <v>-8.7280474507424599E-2</v>
      </c>
      <c r="F30" s="52">
        <v>-1.9269925587243233E-2</v>
      </c>
      <c r="G30" s="5"/>
      <c r="I30" s="52"/>
      <c r="J30" s="52"/>
    </row>
    <row r="31" spans="2:16" x14ac:dyDescent="0.25">
      <c r="B31" s="5" t="s">
        <v>5</v>
      </c>
      <c r="C31" s="5"/>
      <c r="D31" s="52">
        <v>0.11932268889456439</v>
      </c>
      <c r="E31" s="52">
        <v>-2.9232456010057528E-2</v>
      </c>
      <c r="F31" s="52">
        <v>-3.573084407276543E-3</v>
      </c>
      <c r="G31" s="5"/>
      <c r="I31" s="52"/>
      <c r="J31" s="52"/>
    </row>
    <row r="32" spans="2:16" x14ac:dyDescent="0.25">
      <c r="B32" s="5" t="s">
        <v>11</v>
      </c>
      <c r="C32" s="5"/>
      <c r="D32" s="52">
        <v>9.552811653075044E-2</v>
      </c>
      <c r="E32" s="52">
        <v>2.2825013057202304E-2</v>
      </c>
      <c r="F32" s="52">
        <v>2.1198791190820297E-3</v>
      </c>
      <c r="G32" s="5"/>
      <c r="I32" s="52"/>
      <c r="J32" s="52"/>
    </row>
    <row r="33" spans="2:10" x14ac:dyDescent="0.25">
      <c r="B33" s="5" t="s">
        <v>15</v>
      </c>
      <c r="C33" s="5"/>
      <c r="D33" s="52">
        <v>8.6141721957259235E-2</v>
      </c>
      <c r="E33" s="52">
        <v>4.1022284722952662E-2</v>
      </c>
      <c r="F33" s="52">
        <v>3.375542299722427E-3</v>
      </c>
      <c r="G33" s="5"/>
      <c r="I33" s="52"/>
      <c r="J33" s="52"/>
    </row>
    <row r="34" spans="2:10" x14ac:dyDescent="0.25">
      <c r="B34" s="5" t="s">
        <v>10</v>
      </c>
      <c r="C34" s="5"/>
      <c r="D34" s="52">
        <v>8.2369119421629847E-2</v>
      </c>
      <c r="E34" s="52">
        <v>-3.7595188156080872E-2</v>
      </c>
      <c r="F34" s="52">
        <v>-3.1996987195776479E-3</v>
      </c>
      <c r="G34" s="5"/>
      <c r="I34" s="52"/>
      <c r="J34" s="52"/>
    </row>
    <row r="35" spans="2:10" x14ac:dyDescent="0.25">
      <c r="B35" s="5" t="s">
        <v>8</v>
      </c>
      <c r="C35" s="5"/>
      <c r="D35" s="52">
        <v>6.324674580340027E-2</v>
      </c>
      <c r="E35" s="52">
        <v>-4.0172201742360247E-2</v>
      </c>
      <c r="F35" s="52">
        <v>-2.6323321233395641E-3</v>
      </c>
      <c r="G35" s="5"/>
      <c r="I35" s="52"/>
      <c r="J35" s="52"/>
    </row>
    <row r="36" spans="2:10" x14ac:dyDescent="0.25">
      <c r="B36" s="5" t="s">
        <v>12</v>
      </c>
      <c r="C36" s="5"/>
      <c r="D36" s="52">
        <v>3.7843121318750061E-2</v>
      </c>
      <c r="E36" s="52">
        <v>2.2854765314339609E-2</v>
      </c>
      <c r="F36" s="52">
        <v>8.4085271475955092E-4</v>
      </c>
      <c r="G36" s="5"/>
      <c r="I36" s="52"/>
      <c r="J36" s="52"/>
    </row>
    <row r="37" spans="2:10" x14ac:dyDescent="0.25">
      <c r="B37" s="5" t="s">
        <v>14</v>
      </c>
      <c r="C37" s="5"/>
      <c r="D37" s="52">
        <v>3.4872957091733693E-2</v>
      </c>
      <c r="E37" s="52">
        <v>9.5451078496918695E-2</v>
      </c>
      <c r="F37" s="52">
        <v>3.0216684872800526E-3</v>
      </c>
      <c r="G37" s="5"/>
      <c r="I37" s="52"/>
      <c r="J37" s="52"/>
    </row>
    <row r="38" spans="2:10" x14ac:dyDescent="0.25">
      <c r="B38" s="5" t="s">
        <v>13</v>
      </c>
      <c r="C38" s="5"/>
      <c r="D38" s="52">
        <v>2.2868890514388646E-2</v>
      </c>
      <c r="E38" s="52">
        <v>1.9255706080202328E-2</v>
      </c>
      <c r="F38" s="52">
        <v>4.2962701247448328E-4</v>
      </c>
      <c r="G38" s="5"/>
      <c r="I38" s="52"/>
      <c r="J38" s="52"/>
    </row>
    <row r="39" spans="2:10" x14ac:dyDescent="0.25">
      <c r="B39" s="5" t="s">
        <v>9</v>
      </c>
      <c r="C39" s="5"/>
      <c r="D39" s="52">
        <v>1.4658624343194033E-2</v>
      </c>
      <c r="E39" s="52">
        <v>8.5499753964976666E-2</v>
      </c>
      <c r="F39" s="52">
        <v>1.1481497573162529E-3</v>
      </c>
      <c r="G39" s="5"/>
      <c r="I39" s="52"/>
      <c r="J39" s="52"/>
    </row>
    <row r="40" spans="2:10" x14ac:dyDescent="0.25">
      <c r="B40" s="5" t="s">
        <v>6</v>
      </c>
      <c r="C40" s="5"/>
      <c r="D40" s="52">
        <v>8.6438993887810134E-5</v>
      </c>
      <c r="E40" s="52">
        <v>2.7292396105317973E-2</v>
      </c>
      <c r="F40" s="52">
        <v>2.2836391659889149E-6</v>
      </c>
      <c r="G40" s="5"/>
      <c r="I40" s="52"/>
      <c r="J40" s="52"/>
    </row>
    <row r="41" spans="2:10" x14ac:dyDescent="0.25">
      <c r="B41" s="49"/>
      <c r="C41" s="49"/>
      <c r="D41" s="49"/>
      <c r="E41" s="49"/>
      <c r="F41" s="49"/>
    </row>
    <row r="49" spans="3:7" x14ac:dyDescent="0.25">
      <c r="C49" s="77"/>
      <c r="D49" s="77"/>
      <c r="E49" s="77"/>
      <c r="F49" s="77"/>
      <c r="G49" s="77"/>
    </row>
    <row r="50" spans="3:7" x14ac:dyDescent="0.25">
      <c r="C50" s="77"/>
      <c r="D50" s="77"/>
      <c r="E50" s="77"/>
      <c r="F50" s="77"/>
      <c r="G50" s="77"/>
    </row>
    <row r="51" spans="3:7" x14ac:dyDescent="0.25">
      <c r="C51" s="77"/>
      <c r="D51" s="77"/>
      <c r="E51" s="77"/>
      <c r="F51" s="77"/>
      <c r="G51" s="77"/>
    </row>
    <row r="52" spans="3:7" x14ac:dyDescent="0.25">
      <c r="C52" s="77"/>
      <c r="D52" s="77"/>
      <c r="E52" s="77"/>
      <c r="F52" s="77"/>
      <c r="G52" s="77"/>
    </row>
    <row r="53" spans="3:7" x14ac:dyDescent="0.25">
      <c r="C53" s="77"/>
      <c r="D53" s="77"/>
      <c r="E53" s="77"/>
      <c r="F53" s="77"/>
      <c r="G53" s="77"/>
    </row>
    <row r="54" spans="3:7" x14ac:dyDescent="0.25">
      <c r="C54" s="77"/>
      <c r="D54" s="77"/>
      <c r="E54" s="77"/>
      <c r="F54" s="77"/>
      <c r="G54" s="77"/>
    </row>
    <row r="55" spans="3:7" x14ac:dyDescent="0.25">
      <c r="C55" s="77"/>
      <c r="D55" s="77"/>
      <c r="E55" s="77"/>
      <c r="F55" s="77"/>
      <c r="G55" s="77"/>
    </row>
    <row r="56" spans="3:7" x14ac:dyDescent="0.25">
      <c r="C56" s="77"/>
      <c r="D56" s="77"/>
      <c r="E56" s="77"/>
      <c r="F56" s="77"/>
      <c r="G56" s="77"/>
    </row>
    <row r="57" spans="3:7" x14ac:dyDescent="0.25">
      <c r="C57" s="77"/>
      <c r="D57" s="77"/>
      <c r="E57" s="77"/>
      <c r="F57" s="77"/>
      <c r="G57" s="77"/>
    </row>
    <row r="58" spans="3:7" x14ac:dyDescent="0.25">
      <c r="C58" s="77"/>
      <c r="D58" s="77"/>
      <c r="E58" s="77"/>
      <c r="F58" s="77"/>
      <c r="G58" s="77"/>
    </row>
    <row r="59" spans="3:7" x14ac:dyDescent="0.25">
      <c r="C59" s="77"/>
      <c r="D59" s="77"/>
      <c r="E59" s="77"/>
      <c r="F59" s="77"/>
      <c r="G59" s="77"/>
    </row>
    <row r="60" spans="3:7" x14ac:dyDescent="0.25">
      <c r="C60" s="34"/>
      <c r="D60" s="34"/>
      <c r="E60" s="34"/>
      <c r="F60" s="34"/>
      <c r="G60" s="34"/>
    </row>
    <row r="61" spans="3:7" x14ac:dyDescent="0.25">
      <c r="C61" s="34"/>
      <c r="D61" s="34"/>
      <c r="E61" s="34"/>
      <c r="F61" s="34"/>
      <c r="G61" s="34"/>
    </row>
    <row r="62" spans="3:7" x14ac:dyDescent="0.25">
      <c r="C62" s="34"/>
      <c r="D62" s="34"/>
      <c r="E62" s="34"/>
      <c r="F62" s="34"/>
      <c r="G62" s="34"/>
    </row>
    <row r="63" spans="3:7" x14ac:dyDescent="0.25">
      <c r="C63" s="34"/>
      <c r="D63" s="34"/>
      <c r="E63" s="34"/>
      <c r="F63" s="34"/>
      <c r="G63" s="34"/>
    </row>
  </sheetData>
  <sortState ref="B29:F40">
    <sortCondition descending="1" ref="D29:D40"/>
  </sortState>
  <mergeCells count="4">
    <mergeCell ref="B6:O6"/>
    <mergeCell ref="B7:O7"/>
    <mergeCell ref="B1:O2"/>
    <mergeCell ref="B23:O23"/>
  </mergeCells>
  <pageMargins left="0.7" right="0.7" top="0.75" bottom="0.75" header="0.3" footer="0.3"/>
  <pageSetup scale="36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P42"/>
  <sheetViews>
    <sheetView zoomScaleNormal="100" workbookViewId="0">
      <selection activeCell="B3" sqref="B3"/>
    </sheetView>
  </sheetViews>
  <sheetFormatPr baseColWidth="10" defaultColWidth="0" defaultRowHeight="15" x14ac:dyDescent="0.25"/>
  <cols>
    <col min="1" max="3" width="11.7109375" style="1" customWidth="1"/>
    <col min="4" max="4" width="11.85546875" style="1" customWidth="1"/>
    <col min="5" max="16" width="11.7109375" style="1" customWidth="1"/>
    <col min="17" max="16384" width="11.42578125" style="1" hidden="1"/>
  </cols>
  <sheetData>
    <row r="1" spans="2:16" ht="15" customHeight="1" x14ac:dyDescent="0.25">
      <c r="B1" s="109" t="s">
        <v>78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</row>
    <row r="2" spans="2:16" ht="15" customHeight="1" x14ac:dyDescent="0.25"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</row>
    <row r="3" spans="2:16" x14ac:dyDescent="0.25">
      <c r="B3" s="7"/>
      <c r="C3" s="8"/>
      <c r="D3" s="8"/>
      <c r="E3" s="8"/>
      <c r="F3" s="8"/>
      <c r="G3" s="7"/>
      <c r="H3" s="9"/>
      <c r="I3" s="9"/>
      <c r="J3" s="9"/>
      <c r="K3" s="9"/>
      <c r="L3" s="7"/>
      <c r="M3" s="10"/>
      <c r="N3" s="10"/>
      <c r="O3" s="10"/>
    </row>
    <row r="4" spans="2:16" x14ac:dyDescent="0.25">
      <c r="B4" s="29"/>
      <c r="C4" s="30"/>
      <c r="D4" s="30"/>
      <c r="E4" s="30"/>
      <c r="F4" s="30"/>
      <c r="G4" s="29"/>
      <c r="H4" s="31"/>
      <c r="I4" s="31"/>
      <c r="J4" s="31"/>
      <c r="K4" s="31"/>
      <c r="L4" s="29"/>
      <c r="M4" s="32"/>
      <c r="N4" s="32"/>
      <c r="O4" s="32"/>
    </row>
    <row r="5" spans="2:16" x14ac:dyDescent="0.2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2:16" x14ac:dyDescent="0.25">
      <c r="B6" s="96" t="s">
        <v>60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</row>
    <row r="7" spans="2:16" x14ac:dyDescent="0.25">
      <c r="B7" s="97" t="s">
        <v>22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</row>
    <row r="8" spans="2:16" ht="45" x14ac:dyDescent="0.25">
      <c r="B8" s="20" t="s">
        <v>4</v>
      </c>
      <c r="C8" s="21" t="s">
        <v>5</v>
      </c>
      <c r="D8" s="21" t="s">
        <v>6</v>
      </c>
      <c r="E8" s="21" t="s">
        <v>7</v>
      </c>
      <c r="F8" s="21" t="s">
        <v>8</v>
      </c>
      <c r="G8" s="21" t="s">
        <v>9</v>
      </c>
      <c r="H8" s="21" t="s">
        <v>10</v>
      </c>
      <c r="I8" s="21" t="s">
        <v>11</v>
      </c>
      <c r="J8" s="21" t="s">
        <v>12</v>
      </c>
      <c r="K8" s="21" t="s">
        <v>13</v>
      </c>
      <c r="L8" s="21" t="s">
        <v>14</v>
      </c>
      <c r="M8" s="21" t="s">
        <v>15</v>
      </c>
      <c r="N8" s="21" t="s">
        <v>16</v>
      </c>
      <c r="O8" s="21" t="s">
        <v>17</v>
      </c>
    </row>
    <row r="9" spans="2:16" x14ac:dyDescent="0.25">
      <c r="B9" s="17">
        <v>2007</v>
      </c>
      <c r="C9" s="19">
        <v>2157076</v>
      </c>
      <c r="D9" s="19">
        <v>187612</v>
      </c>
      <c r="E9" s="19">
        <v>2626063</v>
      </c>
      <c r="F9" s="19">
        <v>2484339</v>
      </c>
      <c r="G9" s="19">
        <v>111622</v>
      </c>
      <c r="H9" s="19">
        <v>735838</v>
      </c>
      <c r="I9" s="19">
        <v>1408019</v>
      </c>
      <c r="J9" s="19">
        <v>840358</v>
      </c>
      <c r="K9" s="19">
        <v>296942</v>
      </c>
      <c r="L9" s="19">
        <v>384959</v>
      </c>
      <c r="M9" s="19">
        <v>553194</v>
      </c>
      <c r="N9" s="19">
        <v>2829590</v>
      </c>
      <c r="O9" s="19">
        <v>14615612</v>
      </c>
    </row>
    <row r="10" spans="2:16" x14ac:dyDescent="0.25">
      <c r="B10" s="17">
        <v>2008</v>
      </c>
      <c r="C10" s="19">
        <v>2271551</v>
      </c>
      <c r="D10" s="19">
        <v>165542</v>
      </c>
      <c r="E10" s="19">
        <v>2845928</v>
      </c>
      <c r="F10" s="19">
        <v>2645350</v>
      </c>
      <c r="G10" s="19">
        <v>116890</v>
      </c>
      <c r="H10" s="19">
        <v>792963</v>
      </c>
      <c r="I10" s="19">
        <v>1550836</v>
      </c>
      <c r="J10" s="19">
        <v>899859</v>
      </c>
      <c r="K10" s="19">
        <v>324349</v>
      </c>
      <c r="L10" s="19">
        <v>455833</v>
      </c>
      <c r="M10" s="19">
        <v>577798</v>
      </c>
      <c r="N10" s="19">
        <v>3006902</v>
      </c>
      <c r="O10" s="19">
        <v>15653801</v>
      </c>
    </row>
    <row r="11" spans="2:16" x14ac:dyDescent="0.25">
      <c r="B11" s="17">
        <v>2009</v>
      </c>
      <c r="C11" s="19">
        <v>2346322</v>
      </c>
      <c r="D11" s="19">
        <v>114206</v>
      </c>
      <c r="E11" s="19">
        <v>2625509</v>
      </c>
      <c r="F11" s="19">
        <v>2569183</v>
      </c>
      <c r="G11" s="19">
        <v>127045</v>
      </c>
      <c r="H11" s="19">
        <v>805272</v>
      </c>
      <c r="I11" s="19">
        <v>1544631</v>
      </c>
      <c r="J11" s="19">
        <v>871203</v>
      </c>
      <c r="K11" s="19">
        <v>326229</v>
      </c>
      <c r="L11" s="19">
        <v>491937</v>
      </c>
      <c r="M11" s="19">
        <v>705395</v>
      </c>
      <c r="N11" s="19">
        <v>3189239</v>
      </c>
      <c r="O11" s="19">
        <v>15716171</v>
      </c>
    </row>
    <row r="12" spans="2:16" x14ac:dyDescent="0.25">
      <c r="B12" s="17">
        <v>2010</v>
      </c>
      <c r="C12" s="19">
        <v>2463598</v>
      </c>
      <c r="D12" s="19">
        <v>103997</v>
      </c>
      <c r="E12" s="19">
        <v>2412045</v>
      </c>
      <c r="F12" s="19">
        <v>2835861</v>
      </c>
      <c r="G12" s="19">
        <v>150703</v>
      </c>
      <c r="H12" s="19">
        <v>992283</v>
      </c>
      <c r="I12" s="19">
        <v>1713476</v>
      </c>
      <c r="J12" s="19">
        <v>997677</v>
      </c>
      <c r="K12" s="19">
        <v>350246</v>
      </c>
      <c r="L12" s="19">
        <v>547178</v>
      </c>
      <c r="M12" s="19">
        <v>730419</v>
      </c>
      <c r="N12" s="19">
        <v>3327372</v>
      </c>
      <c r="O12" s="19">
        <v>16624855</v>
      </c>
      <c r="P12" s="33"/>
    </row>
    <row r="13" spans="2:16" x14ac:dyDescent="0.25">
      <c r="B13" s="17">
        <v>2011</v>
      </c>
      <c r="C13" s="19">
        <v>2639154</v>
      </c>
      <c r="D13" s="19">
        <v>119077</v>
      </c>
      <c r="E13" s="19">
        <v>2382262</v>
      </c>
      <c r="F13" s="19">
        <v>2967724</v>
      </c>
      <c r="G13" s="19">
        <v>167770</v>
      </c>
      <c r="H13" s="19">
        <v>1000757</v>
      </c>
      <c r="I13" s="19">
        <v>1824646</v>
      </c>
      <c r="J13" s="19">
        <v>1058466</v>
      </c>
      <c r="K13" s="19">
        <v>381659</v>
      </c>
      <c r="L13" s="19">
        <v>620764</v>
      </c>
      <c r="M13" s="19">
        <v>758819</v>
      </c>
      <c r="N13" s="19">
        <v>3457316</v>
      </c>
      <c r="O13" s="19">
        <v>17378414</v>
      </c>
      <c r="P13" s="33"/>
    </row>
    <row r="14" spans="2:16" x14ac:dyDescent="0.25">
      <c r="B14" s="17">
        <v>2012</v>
      </c>
      <c r="C14" s="19">
        <v>2681068</v>
      </c>
      <c r="D14" s="19">
        <v>136383</v>
      </c>
      <c r="E14" s="19">
        <v>2708014</v>
      </c>
      <c r="F14" s="19">
        <v>3187986</v>
      </c>
      <c r="G14" s="19">
        <v>150647</v>
      </c>
      <c r="H14" s="19">
        <v>1107887</v>
      </c>
      <c r="I14" s="19">
        <v>2002791</v>
      </c>
      <c r="J14" s="19">
        <v>1145100</v>
      </c>
      <c r="K14" s="19">
        <v>420966</v>
      </c>
      <c r="L14" s="19">
        <v>716716</v>
      </c>
      <c r="M14" s="19">
        <v>813624</v>
      </c>
      <c r="N14" s="19">
        <v>3641610</v>
      </c>
      <c r="O14" s="19">
        <v>18712792</v>
      </c>
      <c r="P14" s="33"/>
    </row>
    <row r="15" spans="2:16" x14ac:dyDescent="0.25">
      <c r="B15" s="17">
        <v>2013</v>
      </c>
      <c r="C15" s="19">
        <v>2761143</v>
      </c>
      <c r="D15" s="19">
        <v>172742</v>
      </c>
      <c r="E15" s="19">
        <v>2535696</v>
      </c>
      <c r="F15" s="19">
        <v>3377849</v>
      </c>
      <c r="G15" s="19">
        <v>149784</v>
      </c>
      <c r="H15" s="19">
        <v>1299186</v>
      </c>
      <c r="I15" s="19">
        <v>2116307</v>
      </c>
      <c r="J15" s="19">
        <v>1204141</v>
      </c>
      <c r="K15" s="19">
        <v>454165</v>
      </c>
      <c r="L15" s="19">
        <v>775459</v>
      </c>
      <c r="M15" s="19">
        <v>843327</v>
      </c>
      <c r="N15" s="19">
        <v>3842284</v>
      </c>
      <c r="O15" s="19">
        <v>19532083</v>
      </c>
      <c r="P15" s="33"/>
    </row>
    <row r="16" spans="2:16" x14ac:dyDescent="0.25">
      <c r="B16" s="17">
        <v>2014</v>
      </c>
      <c r="C16" s="19">
        <v>2798962</v>
      </c>
      <c r="D16" s="19">
        <v>63194</v>
      </c>
      <c r="E16" s="19">
        <v>2425514</v>
      </c>
      <c r="F16" s="19">
        <v>3312337</v>
      </c>
      <c r="G16" s="19">
        <v>187850</v>
      </c>
      <c r="H16" s="19">
        <v>1387848</v>
      </c>
      <c r="I16" s="19">
        <v>2145982</v>
      </c>
      <c r="J16" s="19">
        <v>1224286</v>
      </c>
      <c r="K16" s="19">
        <v>481449</v>
      </c>
      <c r="L16" s="19">
        <v>835102</v>
      </c>
      <c r="M16" s="19">
        <v>916411</v>
      </c>
      <c r="N16" s="19">
        <v>4036171</v>
      </c>
      <c r="O16" s="19">
        <v>19815106</v>
      </c>
      <c r="P16" s="33"/>
    </row>
    <row r="17" spans="2:16" x14ac:dyDescent="0.25">
      <c r="B17" s="17">
        <v>2015</v>
      </c>
      <c r="C17" s="19">
        <v>2824697</v>
      </c>
      <c r="D17" s="19">
        <v>63016</v>
      </c>
      <c r="E17" s="19">
        <v>2494675</v>
      </c>
      <c r="F17" s="19">
        <v>3203272</v>
      </c>
      <c r="G17" s="19">
        <v>225331</v>
      </c>
      <c r="H17" s="19">
        <v>1337360</v>
      </c>
      <c r="I17" s="19">
        <v>2220279</v>
      </c>
      <c r="J17" s="19">
        <v>1250779</v>
      </c>
      <c r="K17" s="19">
        <v>493399</v>
      </c>
      <c r="L17" s="19">
        <v>910982</v>
      </c>
      <c r="M17" s="19">
        <v>947129</v>
      </c>
      <c r="N17" s="19">
        <v>4243124</v>
      </c>
      <c r="O17" s="19">
        <v>20214043</v>
      </c>
      <c r="P17" s="33"/>
    </row>
    <row r="18" spans="2:16" x14ac:dyDescent="0.25">
      <c r="B18" s="17">
        <v>2016</v>
      </c>
      <c r="C18" s="19">
        <v>2767092</v>
      </c>
      <c r="D18" s="19">
        <v>101823</v>
      </c>
      <c r="E18" s="19">
        <v>2331681</v>
      </c>
      <c r="F18" s="19">
        <v>3158798</v>
      </c>
      <c r="G18" s="19">
        <v>230220</v>
      </c>
      <c r="H18" s="19">
        <v>1272668</v>
      </c>
      <c r="I18" s="19">
        <v>2261099</v>
      </c>
      <c r="J18" s="19">
        <v>1270774</v>
      </c>
      <c r="K18" s="19">
        <v>506877</v>
      </c>
      <c r="L18" s="19">
        <v>994007</v>
      </c>
      <c r="M18" s="19">
        <v>999023</v>
      </c>
      <c r="N18" s="19">
        <v>4389367</v>
      </c>
      <c r="O18" s="19">
        <v>20283429</v>
      </c>
      <c r="P18" s="34"/>
    </row>
    <row r="19" spans="2:16" x14ac:dyDescent="0.25">
      <c r="B19" s="78" t="s">
        <v>23</v>
      </c>
      <c r="C19" s="80">
        <v>2725004.4357718201</v>
      </c>
      <c r="D19" s="80">
        <v>311916.1753881225</v>
      </c>
      <c r="E19" s="80">
        <v>2303977.68122087</v>
      </c>
      <c r="F19" s="80">
        <v>3170709.89490778</v>
      </c>
      <c r="G19" s="80">
        <v>218597.89573069301</v>
      </c>
      <c r="H19" s="80">
        <v>1236415.4824956325</v>
      </c>
      <c r="I19" s="80">
        <v>2321112.3013066901</v>
      </c>
      <c r="J19" s="80">
        <v>1273711.4534123014</v>
      </c>
      <c r="K19" s="80">
        <v>527602.73590170103</v>
      </c>
      <c r="L19" s="80">
        <v>1074741.08041424</v>
      </c>
      <c r="M19" s="80">
        <v>1034633.7739876501</v>
      </c>
      <c r="N19" s="80">
        <v>4572314.2669959804</v>
      </c>
      <c r="O19" s="22">
        <f>SUM(C19:N19)</f>
        <v>20770737.177533481</v>
      </c>
      <c r="P19" s="79">
        <f>+O19/1000</f>
        <v>20770.73717753348</v>
      </c>
    </row>
    <row r="20" spans="2:16" x14ac:dyDescent="0.25">
      <c r="B20" s="85" t="s">
        <v>20</v>
      </c>
      <c r="C20" s="68">
        <f>+C18/$O$18</f>
        <v>0.13642131219529005</v>
      </c>
      <c r="D20" s="68">
        <f t="shared" ref="D20:N20" si="0">+D18/$O$18</f>
        <v>5.0200091907536938E-3</v>
      </c>
      <c r="E20" s="68">
        <f t="shared" si="0"/>
        <v>0.11495497137096494</v>
      </c>
      <c r="F20" s="68">
        <f t="shared" si="0"/>
        <v>0.15573293844941111</v>
      </c>
      <c r="G20" s="68">
        <f t="shared" si="0"/>
        <v>1.135015188999848E-2</v>
      </c>
      <c r="H20" s="68">
        <f t="shared" si="0"/>
        <v>6.274422337564324E-2</v>
      </c>
      <c r="I20" s="68">
        <f t="shared" si="0"/>
        <v>0.11147518498967803</v>
      </c>
      <c r="J20" s="68">
        <f t="shared" si="0"/>
        <v>6.2650846659112719E-2</v>
      </c>
      <c r="K20" s="68">
        <f t="shared" si="0"/>
        <v>2.4989709580170098E-2</v>
      </c>
      <c r="L20" s="68">
        <f t="shared" si="0"/>
        <v>4.9005865822785682E-2</v>
      </c>
      <c r="M20" s="68">
        <f t="shared" si="0"/>
        <v>4.9253161287472647E-2</v>
      </c>
      <c r="N20" s="68">
        <f t="shared" si="0"/>
        <v>0.21640162518871933</v>
      </c>
      <c r="O20" s="68">
        <f t="shared" ref="O20:O21" si="1">SUM(C20:N20)</f>
        <v>1</v>
      </c>
    </row>
    <row r="21" spans="2:16" x14ac:dyDescent="0.25">
      <c r="B21" s="85" t="s">
        <v>21</v>
      </c>
      <c r="C21" s="68">
        <f>+C19/$O$19</f>
        <v>0.13119440164691418</v>
      </c>
      <c r="D21" s="68">
        <f t="shared" ref="D21:N21" si="2">+D19/$O$19</f>
        <v>1.501709702077904E-2</v>
      </c>
      <c r="E21" s="68">
        <f t="shared" si="2"/>
        <v>0.11092421330683203</v>
      </c>
      <c r="F21" s="68">
        <f t="shared" si="2"/>
        <v>0.15265273773418864</v>
      </c>
      <c r="G21" s="68">
        <f t="shared" si="2"/>
        <v>1.0524320531441603E-2</v>
      </c>
      <c r="H21" s="68">
        <f t="shared" si="2"/>
        <v>5.9526798299339725E-2</v>
      </c>
      <c r="I21" s="68">
        <f t="shared" si="2"/>
        <v>0.11174915369962432</v>
      </c>
      <c r="J21" s="68">
        <f t="shared" si="2"/>
        <v>6.1322399995990623E-2</v>
      </c>
      <c r="K21" s="68">
        <f t="shared" si="2"/>
        <v>2.5401252319170391E-2</v>
      </c>
      <c r="L21" s="68">
        <f t="shared" si="2"/>
        <v>5.1743039798160174E-2</v>
      </c>
      <c r="M21" s="68">
        <f t="shared" si="2"/>
        <v>4.9812087319979874E-2</v>
      </c>
      <c r="N21" s="68">
        <f t="shared" si="2"/>
        <v>0.22013249832757939</v>
      </c>
      <c r="O21" s="68">
        <f t="shared" si="1"/>
        <v>1</v>
      </c>
    </row>
    <row r="22" spans="2:16" x14ac:dyDescent="0.25">
      <c r="B22" s="81" t="s">
        <v>24</v>
      </c>
      <c r="C22" s="82">
        <f>+C19/C18-1</f>
        <v>-1.5210034298888453E-2</v>
      </c>
      <c r="D22" s="82">
        <f t="shared" ref="D22:N22" si="3">+D19/D18-1</f>
        <v>2.0633174762884861</v>
      </c>
      <c r="E22" s="82">
        <f t="shared" si="3"/>
        <v>-1.1881264537957792E-2</v>
      </c>
      <c r="F22" s="82">
        <f t="shared" si="3"/>
        <v>3.7710214163044764E-3</v>
      </c>
      <c r="G22" s="82">
        <f t="shared" si="3"/>
        <v>-5.048260042266961E-2</v>
      </c>
      <c r="H22" s="82">
        <f t="shared" si="3"/>
        <v>-2.848544750427251E-2</v>
      </c>
      <c r="I22" s="82">
        <f t="shared" si="3"/>
        <v>2.6541651341533523E-2</v>
      </c>
      <c r="J22" s="82">
        <f t="shared" si="3"/>
        <v>2.3115466733669709E-3</v>
      </c>
      <c r="K22" s="82">
        <f t="shared" si="3"/>
        <v>4.0889083350992506E-2</v>
      </c>
      <c r="L22" s="82">
        <f t="shared" si="3"/>
        <v>8.1220836889720038E-2</v>
      </c>
      <c r="M22" s="82">
        <f t="shared" si="3"/>
        <v>3.5645599738594713E-2</v>
      </c>
      <c r="N22" s="82">
        <f t="shared" si="3"/>
        <v>4.1679646973237894E-2</v>
      </c>
      <c r="O22" s="82">
        <f>+O19/O18-1</f>
        <v>2.4024940631758085E-2</v>
      </c>
    </row>
    <row r="23" spans="2:16" x14ac:dyDescent="0.25">
      <c r="B23" s="106" t="s">
        <v>19</v>
      </c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</row>
    <row r="24" spans="2:16" x14ac:dyDescent="0.25">
      <c r="B24" s="86" t="s">
        <v>18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</row>
    <row r="25" spans="2:16" x14ac:dyDescent="0.25">
      <c r="B25" s="83" t="s">
        <v>48</v>
      </c>
      <c r="C25" s="84">
        <f>+C20*C22</f>
        <v>-2.0749728375897311E-3</v>
      </c>
      <c r="D25" s="84">
        <f t="shared" ref="D25:N25" si="4">+D20*D22</f>
        <v>1.0357872694410917E-2</v>
      </c>
      <c r="E25" s="84">
        <f t="shared" si="4"/>
        <v>-1.3658104248117991E-3</v>
      </c>
      <c r="F25" s="84">
        <f t="shared" si="4"/>
        <v>5.8727224611675611E-4</v>
      </c>
      <c r="G25" s="84">
        <f t="shared" si="4"/>
        <v>-5.7298518259940156E-4</v>
      </c>
      <c r="H25" s="84">
        <f t="shared" si="4"/>
        <v>-1.7872972811632335E-3</v>
      </c>
      <c r="I25" s="84">
        <f t="shared" si="4"/>
        <v>2.9587354932289855E-3</v>
      </c>
      <c r="J25" s="84">
        <f t="shared" si="4"/>
        <v>1.4482035617849621E-4</v>
      </c>
      <c r="K25" s="84">
        <f t="shared" si="4"/>
        <v>1.0218063179406711E-3</v>
      </c>
      <c r="L25" s="84">
        <f t="shared" si="4"/>
        <v>3.9802974346319821E-3</v>
      </c>
      <c r="M25" s="84">
        <f t="shared" si="4"/>
        <v>1.7556584731136982E-3</v>
      </c>
      <c r="N25" s="84">
        <f t="shared" si="4"/>
        <v>9.0195433423007672E-3</v>
      </c>
      <c r="O25" s="84">
        <f>SUM(C25:N25)</f>
        <v>2.4024940631758106E-2</v>
      </c>
    </row>
    <row r="26" spans="2:16" x14ac:dyDescent="0.25"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</row>
    <row r="27" spans="2:16" x14ac:dyDescent="0.25">
      <c r="B27" s="49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49"/>
    </row>
    <row r="28" spans="2:16" x14ac:dyDescent="0.25">
      <c r="B28" s="51" t="s">
        <v>47</v>
      </c>
      <c r="C28" s="51"/>
      <c r="D28" s="51" t="s">
        <v>46</v>
      </c>
      <c r="E28" s="54" t="s">
        <v>50</v>
      </c>
      <c r="F28" s="55" t="s">
        <v>49</v>
      </c>
      <c r="G28" s="56"/>
      <c r="H28" s="56"/>
      <c r="I28" s="57"/>
      <c r="J28" s="56"/>
      <c r="K28" s="49"/>
      <c r="L28" s="49"/>
      <c r="M28" s="49"/>
      <c r="N28" s="49"/>
      <c r="O28" s="49"/>
    </row>
    <row r="29" spans="2:16" x14ac:dyDescent="0.25">
      <c r="B29" s="5" t="s">
        <v>16</v>
      </c>
      <c r="C29" s="5"/>
      <c r="D29" s="52">
        <v>0.22013249832757939</v>
      </c>
      <c r="E29" s="52">
        <v>4.1679646973237894E-2</v>
      </c>
      <c r="F29" s="52">
        <v>9.0195433423007672E-3</v>
      </c>
      <c r="G29" s="56"/>
      <c r="H29" s="56"/>
      <c r="I29" s="58"/>
      <c r="J29" s="56"/>
      <c r="K29" s="49"/>
      <c r="L29" s="49"/>
      <c r="M29" s="49"/>
      <c r="N29" s="49"/>
      <c r="O29" s="49"/>
    </row>
    <row r="30" spans="2:16" x14ac:dyDescent="0.25">
      <c r="B30" s="5" t="s">
        <v>8</v>
      </c>
      <c r="C30" s="5"/>
      <c r="D30" s="52">
        <v>0.15265273773418864</v>
      </c>
      <c r="E30" s="52">
        <v>3.7710214163044764E-3</v>
      </c>
      <c r="F30" s="52">
        <v>5.8727224611675611E-4</v>
      </c>
      <c r="G30" s="56"/>
      <c r="H30" s="56"/>
      <c r="I30" s="58"/>
      <c r="J30" s="56"/>
      <c r="K30" s="49"/>
      <c r="L30" s="49"/>
      <c r="M30" s="49"/>
      <c r="N30" s="49"/>
      <c r="O30" s="49"/>
    </row>
    <row r="31" spans="2:16" x14ac:dyDescent="0.25">
      <c r="B31" s="5" t="s">
        <v>5</v>
      </c>
      <c r="C31" s="5"/>
      <c r="D31" s="52">
        <v>0.13119440164691418</v>
      </c>
      <c r="E31" s="52">
        <v>-1.5210034298888453E-2</v>
      </c>
      <c r="F31" s="52">
        <v>-2.0749728375897311E-3</v>
      </c>
      <c r="G31" s="56"/>
      <c r="H31" s="56"/>
      <c r="I31" s="58"/>
      <c r="J31" s="56"/>
      <c r="K31" s="49"/>
      <c r="L31" s="49"/>
      <c r="M31" s="49"/>
      <c r="N31" s="49"/>
      <c r="O31" s="49"/>
    </row>
    <row r="32" spans="2:16" x14ac:dyDescent="0.25">
      <c r="B32" s="5" t="s">
        <v>11</v>
      </c>
      <c r="C32" s="5"/>
      <c r="D32" s="52">
        <v>0.11174915369962432</v>
      </c>
      <c r="E32" s="52">
        <v>2.6541651341533523E-2</v>
      </c>
      <c r="F32" s="52">
        <v>2.9587354932289855E-3</v>
      </c>
      <c r="G32" s="56"/>
      <c r="H32" s="56"/>
      <c r="I32" s="58"/>
      <c r="J32" s="56"/>
      <c r="K32" s="49"/>
      <c r="L32" s="49"/>
      <c r="M32" s="49"/>
      <c r="N32" s="49"/>
      <c r="O32" s="49"/>
    </row>
    <row r="33" spans="2:15" x14ac:dyDescent="0.25">
      <c r="B33" s="5" t="s">
        <v>7</v>
      </c>
      <c r="C33" s="5"/>
      <c r="D33" s="52">
        <v>0.11092421330683203</v>
      </c>
      <c r="E33" s="52">
        <v>-1.1881264537957792E-2</v>
      </c>
      <c r="F33" s="52">
        <v>-1.3658104248117991E-3</v>
      </c>
      <c r="G33" s="56"/>
      <c r="H33" s="56"/>
      <c r="I33" s="58"/>
      <c r="J33" s="56"/>
      <c r="K33" s="49"/>
      <c r="L33" s="49"/>
      <c r="M33" s="49"/>
      <c r="N33" s="49"/>
      <c r="O33" s="49"/>
    </row>
    <row r="34" spans="2:15" x14ac:dyDescent="0.25">
      <c r="B34" s="5" t="s">
        <v>12</v>
      </c>
      <c r="C34" s="5"/>
      <c r="D34" s="52">
        <v>6.1322399995990623E-2</v>
      </c>
      <c r="E34" s="52">
        <v>2.3115466733669709E-3</v>
      </c>
      <c r="F34" s="52">
        <v>1.4482035617849621E-4</v>
      </c>
      <c r="G34" s="56"/>
      <c r="H34" s="56"/>
      <c r="I34" s="58"/>
      <c r="J34" s="56"/>
      <c r="K34" s="49"/>
      <c r="L34" s="49"/>
      <c r="M34" s="49"/>
      <c r="N34" s="49"/>
      <c r="O34" s="49"/>
    </row>
    <row r="35" spans="2:15" x14ac:dyDescent="0.25">
      <c r="B35" s="5" t="s">
        <v>10</v>
      </c>
      <c r="C35" s="5"/>
      <c r="D35" s="52">
        <v>5.9526798299339725E-2</v>
      </c>
      <c r="E35" s="52">
        <v>-2.848544750427251E-2</v>
      </c>
      <c r="F35" s="52">
        <v>-1.7872972811632335E-3</v>
      </c>
      <c r="G35" s="56"/>
      <c r="H35" s="56"/>
      <c r="I35" s="58"/>
      <c r="J35" s="56"/>
      <c r="K35" s="49"/>
      <c r="L35" s="49"/>
      <c r="M35" s="49"/>
      <c r="N35" s="49"/>
      <c r="O35" s="49"/>
    </row>
    <row r="36" spans="2:15" x14ac:dyDescent="0.25">
      <c r="B36" s="5" t="s">
        <v>14</v>
      </c>
      <c r="C36" s="5"/>
      <c r="D36" s="52">
        <v>5.1743039798160174E-2</v>
      </c>
      <c r="E36" s="52">
        <v>8.1220836889720038E-2</v>
      </c>
      <c r="F36" s="52">
        <v>3.9802974346319821E-3</v>
      </c>
      <c r="G36" s="56"/>
      <c r="H36" s="56"/>
      <c r="I36" s="58"/>
      <c r="J36" s="56"/>
      <c r="K36" s="49"/>
      <c r="L36" s="49"/>
      <c r="M36" s="49"/>
      <c r="N36" s="49"/>
      <c r="O36" s="49"/>
    </row>
    <row r="37" spans="2:15" x14ac:dyDescent="0.25">
      <c r="B37" s="5" t="s">
        <v>15</v>
      </c>
      <c r="C37" s="5"/>
      <c r="D37" s="52">
        <v>4.9812087319979874E-2</v>
      </c>
      <c r="E37" s="52">
        <v>3.5645599738594713E-2</v>
      </c>
      <c r="F37" s="52">
        <v>1.7556584731136982E-3</v>
      </c>
      <c r="G37" s="56"/>
      <c r="H37" s="56"/>
      <c r="I37" s="58"/>
      <c r="J37" s="56"/>
      <c r="K37" s="49"/>
      <c r="L37" s="49"/>
      <c r="M37" s="49"/>
      <c r="N37" s="49"/>
      <c r="O37" s="49"/>
    </row>
    <row r="38" spans="2:15" x14ac:dyDescent="0.25">
      <c r="B38" s="5" t="s">
        <v>13</v>
      </c>
      <c r="C38" s="5"/>
      <c r="D38" s="52">
        <v>2.5401252319170391E-2</v>
      </c>
      <c r="E38" s="52">
        <v>4.0889083350992506E-2</v>
      </c>
      <c r="F38" s="52">
        <v>1.0218063179406711E-3</v>
      </c>
      <c r="G38" s="56"/>
      <c r="H38" s="56"/>
      <c r="I38" s="58"/>
      <c r="J38" s="56"/>
      <c r="K38" s="49"/>
      <c r="L38" s="49"/>
      <c r="M38" s="49"/>
      <c r="N38" s="49"/>
      <c r="O38" s="49"/>
    </row>
    <row r="39" spans="2:15" x14ac:dyDescent="0.25">
      <c r="B39" s="5" t="s">
        <v>6</v>
      </c>
      <c r="C39" s="5"/>
      <c r="D39" s="52">
        <v>1.501709702077904E-2</v>
      </c>
      <c r="E39" s="52">
        <v>2.0633174762884861</v>
      </c>
      <c r="F39" s="52">
        <v>1.0357872694410917E-2</v>
      </c>
      <c r="G39" s="56"/>
      <c r="H39" s="56"/>
      <c r="I39" s="58"/>
      <c r="J39" s="56"/>
      <c r="K39" s="49"/>
      <c r="L39" s="49"/>
      <c r="M39" s="49"/>
      <c r="N39" s="49"/>
      <c r="O39" s="49"/>
    </row>
    <row r="40" spans="2:15" x14ac:dyDescent="0.25">
      <c r="B40" s="5" t="s">
        <v>9</v>
      </c>
      <c r="C40" s="5"/>
      <c r="D40" s="52">
        <v>1.0524320531441603E-2</v>
      </c>
      <c r="E40" s="52">
        <v>-5.048260042266961E-2</v>
      </c>
      <c r="F40" s="52">
        <v>-5.7298518259940156E-4</v>
      </c>
      <c r="G40" s="56"/>
      <c r="H40" s="56"/>
      <c r="I40" s="58"/>
      <c r="J40" s="56"/>
      <c r="K40" s="49"/>
      <c r="L40" s="49"/>
      <c r="M40" s="49"/>
      <c r="N40" s="49"/>
      <c r="O40" s="49"/>
    </row>
    <row r="41" spans="2:15" x14ac:dyDescent="0.25"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</row>
    <row r="42" spans="2:15" x14ac:dyDescent="0.25"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</row>
  </sheetData>
  <sortState ref="B43:E54">
    <sortCondition descending="1" ref="C43:C54"/>
  </sortState>
  <mergeCells count="4">
    <mergeCell ref="B6:O6"/>
    <mergeCell ref="B7:O7"/>
    <mergeCell ref="B23:O23"/>
    <mergeCell ref="B1:O2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P41"/>
  <sheetViews>
    <sheetView zoomScaleNormal="100" workbookViewId="0">
      <selection activeCell="C4" sqref="C4"/>
    </sheetView>
  </sheetViews>
  <sheetFormatPr baseColWidth="10" defaultColWidth="0" defaultRowHeight="15" x14ac:dyDescent="0.25"/>
  <cols>
    <col min="1" max="16" width="11.7109375" style="1" customWidth="1"/>
    <col min="17" max="16384" width="11.42578125" style="1" hidden="1"/>
  </cols>
  <sheetData>
    <row r="1" spans="2:15" ht="15" customHeight="1" x14ac:dyDescent="0.25">
      <c r="B1" s="109" t="s">
        <v>79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</row>
    <row r="2" spans="2:15" ht="15" customHeight="1" x14ac:dyDescent="0.25"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</row>
    <row r="3" spans="2:15" x14ac:dyDescent="0.25">
      <c r="B3" s="7"/>
      <c r="C3" s="8"/>
      <c r="D3" s="8"/>
      <c r="E3" s="8"/>
      <c r="F3" s="8"/>
      <c r="G3" s="7"/>
      <c r="H3" s="9"/>
      <c r="I3" s="9"/>
      <c r="J3" s="9"/>
      <c r="K3" s="9"/>
      <c r="L3" s="7"/>
      <c r="M3" s="10"/>
      <c r="N3" s="10"/>
      <c r="O3" s="10"/>
    </row>
    <row r="4" spans="2:15" x14ac:dyDescent="0.2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2:15" x14ac:dyDescent="0.2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2:15" x14ac:dyDescent="0.25">
      <c r="B6" s="107" t="s">
        <v>61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</row>
    <row r="7" spans="2:15" x14ac:dyDescent="0.25">
      <c r="B7" s="97" t="s">
        <v>22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</row>
    <row r="8" spans="2:15" ht="45" x14ac:dyDescent="0.25">
      <c r="B8" s="20" t="s">
        <v>4</v>
      </c>
      <c r="C8" s="21" t="s">
        <v>5</v>
      </c>
      <c r="D8" s="21" t="s">
        <v>6</v>
      </c>
      <c r="E8" s="21" t="s">
        <v>7</v>
      </c>
      <c r="F8" s="21" t="s">
        <v>8</v>
      </c>
      <c r="G8" s="21" t="s">
        <v>9</v>
      </c>
      <c r="H8" s="21" t="s">
        <v>10</v>
      </c>
      <c r="I8" s="21" t="s">
        <v>11</v>
      </c>
      <c r="J8" s="21" t="s">
        <v>12</v>
      </c>
      <c r="K8" s="21" t="s">
        <v>13</v>
      </c>
      <c r="L8" s="21" t="s">
        <v>14</v>
      </c>
      <c r="M8" s="21" t="s">
        <v>15</v>
      </c>
      <c r="N8" s="21" t="s">
        <v>16</v>
      </c>
      <c r="O8" s="21" t="s">
        <v>17</v>
      </c>
    </row>
    <row r="9" spans="2:15" x14ac:dyDescent="0.25">
      <c r="B9" s="17">
        <v>2007</v>
      </c>
      <c r="C9" s="22">
        <v>755879</v>
      </c>
      <c r="D9" s="22">
        <v>31838</v>
      </c>
      <c r="E9" s="22">
        <v>17853</v>
      </c>
      <c r="F9" s="22">
        <v>831877.3740931442</v>
      </c>
      <c r="G9" s="22">
        <v>80649</v>
      </c>
      <c r="H9" s="22">
        <v>418482</v>
      </c>
      <c r="I9" s="22">
        <v>1282361</v>
      </c>
      <c r="J9" s="22">
        <v>541745</v>
      </c>
      <c r="K9" s="22">
        <v>178329</v>
      </c>
      <c r="L9" s="22">
        <v>244135</v>
      </c>
      <c r="M9" s="22">
        <v>395989</v>
      </c>
      <c r="N9" s="22">
        <v>2100887</v>
      </c>
      <c r="O9" s="22">
        <v>6880024.3740931442</v>
      </c>
    </row>
    <row r="10" spans="2:15" x14ac:dyDescent="0.25">
      <c r="B10" s="17">
        <v>2008</v>
      </c>
      <c r="C10" s="22">
        <v>875268</v>
      </c>
      <c r="D10" s="22">
        <v>40328</v>
      </c>
      <c r="E10" s="22">
        <v>20046</v>
      </c>
      <c r="F10" s="22">
        <v>915632</v>
      </c>
      <c r="G10" s="22">
        <v>86242</v>
      </c>
      <c r="H10" s="22">
        <v>463466</v>
      </c>
      <c r="I10" s="22">
        <v>1440673</v>
      </c>
      <c r="J10" s="22">
        <v>584184</v>
      </c>
      <c r="K10" s="22">
        <v>195111</v>
      </c>
      <c r="L10" s="22">
        <v>298651</v>
      </c>
      <c r="M10" s="22">
        <v>421317</v>
      </c>
      <c r="N10" s="22">
        <v>2171604</v>
      </c>
      <c r="O10" s="22">
        <v>7512522</v>
      </c>
    </row>
    <row r="11" spans="2:15" x14ac:dyDescent="0.25">
      <c r="B11" s="17">
        <v>2009</v>
      </c>
      <c r="C11" s="22">
        <v>915673</v>
      </c>
      <c r="D11" s="22">
        <v>34180</v>
      </c>
      <c r="E11" s="22">
        <v>20904</v>
      </c>
      <c r="F11" s="22">
        <v>916879</v>
      </c>
      <c r="G11" s="22">
        <v>86740</v>
      </c>
      <c r="H11" s="22">
        <v>584967</v>
      </c>
      <c r="I11" s="22">
        <v>1448107</v>
      </c>
      <c r="J11" s="22">
        <v>563810</v>
      </c>
      <c r="K11" s="22">
        <v>197859</v>
      </c>
      <c r="L11" s="22">
        <v>320929</v>
      </c>
      <c r="M11" s="22">
        <v>519961</v>
      </c>
      <c r="N11" s="22">
        <v>2300353</v>
      </c>
      <c r="O11" s="22">
        <v>7910362</v>
      </c>
    </row>
    <row r="12" spans="2:15" x14ac:dyDescent="0.25">
      <c r="B12" s="17">
        <v>2010</v>
      </c>
      <c r="C12" s="22">
        <v>902003</v>
      </c>
      <c r="D12" s="22">
        <v>29860</v>
      </c>
      <c r="E12" s="22">
        <v>24312</v>
      </c>
      <c r="F12" s="22">
        <v>1009476</v>
      </c>
      <c r="G12" s="22">
        <v>90852</v>
      </c>
      <c r="H12" s="22">
        <v>650113</v>
      </c>
      <c r="I12" s="22">
        <v>1615935</v>
      </c>
      <c r="J12" s="22">
        <v>640086</v>
      </c>
      <c r="K12" s="22">
        <v>211539</v>
      </c>
      <c r="L12" s="22">
        <v>349816</v>
      </c>
      <c r="M12" s="22">
        <v>552444</v>
      </c>
      <c r="N12" s="22">
        <v>2373448</v>
      </c>
      <c r="O12" s="22">
        <v>8449884</v>
      </c>
    </row>
    <row r="13" spans="2:15" x14ac:dyDescent="0.25">
      <c r="B13" s="17">
        <v>2011</v>
      </c>
      <c r="C13" s="22">
        <v>861423</v>
      </c>
      <c r="D13" s="22">
        <v>21241</v>
      </c>
      <c r="E13" s="22">
        <v>25262</v>
      </c>
      <c r="F13" s="22">
        <v>1053660</v>
      </c>
      <c r="G13" s="22">
        <v>95963</v>
      </c>
      <c r="H13" s="22">
        <v>732959</v>
      </c>
      <c r="I13" s="22">
        <v>1704455</v>
      </c>
      <c r="J13" s="22">
        <v>712177</v>
      </c>
      <c r="K13" s="22">
        <v>231289</v>
      </c>
      <c r="L13" s="22">
        <v>403125</v>
      </c>
      <c r="M13" s="22">
        <v>583470</v>
      </c>
      <c r="N13" s="22">
        <v>2512768</v>
      </c>
      <c r="O13" s="22">
        <v>8937792</v>
      </c>
    </row>
    <row r="14" spans="2:15" x14ac:dyDescent="0.25">
      <c r="B14" s="17">
        <v>2012</v>
      </c>
      <c r="C14" s="22">
        <v>933796</v>
      </c>
      <c r="D14" s="22">
        <v>19673</v>
      </c>
      <c r="E14" s="22">
        <v>25213</v>
      </c>
      <c r="F14" s="22">
        <v>1117629</v>
      </c>
      <c r="G14" s="22">
        <v>99813</v>
      </c>
      <c r="H14" s="22">
        <v>900032</v>
      </c>
      <c r="I14" s="22">
        <v>1901226</v>
      </c>
      <c r="J14" s="22">
        <v>760377</v>
      </c>
      <c r="K14" s="22">
        <v>254568</v>
      </c>
      <c r="L14" s="22">
        <v>463910</v>
      </c>
      <c r="M14" s="22">
        <v>637209</v>
      </c>
      <c r="N14" s="22">
        <v>2669226</v>
      </c>
      <c r="O14" s="22">
        <v>9782672</v>
      </c>
    </row>
    <row r="15" spans="2:15" x14ac:dyDescent="0.25">
      <c r="B15" s="17">
        <v>2013</v>
      </c>
      <c r="C15" s="22">
        <v>852134</v>
      </c>
      <c r="D15" s="22">
        <v>18212</v>
      </c>
      <c r="E15" s="22">
        <v>33242</v>
      </c>
      <c r="F15" s="22">
        <v>1141557</v>
      </c>
      <c r="G15" s="22">
        <v>101293</v>
      </c>
      <c r="H15" s="22">
        <v>927056</v>
      </c>
      <c r="I15" s="22">
        <v>1995209</v>
      </c>
      <c r="J15" s="22">
        <v>805300</v>
      </c>
      <c r="K15" s="22">
        <v>265929</v>
      </c>
      <c r="L15" s="22">
        <v>508484</v>
      </c>
      <c r="M15" s="22">
        <v>665910</v>
      </c>
      <c r="N15" s="22">
        <v>2824220</v>
      </c>
      <c r="O15" s="22">
        <v>10138546</v>
      </c>
    </row>
    <row r="16" spans="2:15" x14ac:dyDescent="0.25">
      <c r="B16" s="17">
        <v>2014</v>
      </c>
      <c r="C16" s="22">
        <v>850342</v>
      </c>
      <c r="D16" s="22">
        <v>28063</v>
      </c>
      <c r="E16" s="22">
        <v>34371</v>
      </c>
      <c r="F16" s="22">
        <v>1116768</v>
      </c>
      <c r="G16" s="22">
        <v>99062</v>
      </c>
      <c r="H16" s="22">
        <v>910936</v>
      </c>
      <c r="I16" s="22">
        <v>2004421</v>
      </c>
      <c r="J16" s="22">
        <v>819416</v>
      </c>
      <c r="K16" s="22">
        <v>278112</v>
      </c>
      <c r="L16" s="22">
        <v>545948</v>
      </c>
      <c r="M16" s="22">
        <v>702498</v>
      </c>
      <c r="N16" s="22">
        <v>2959919</v>
      </c>
      <c r="O16" s="22">
        <v>10349856</v>
      </c>
    </row>
    <row r="17" spans="2:16" x14ac:dyDescent="0.25">
      <c r="B17" s="17">
        <v>2015</v>
      </c>
      <c r="C17" s="22">
        <v>925885</v>
      </c>
      <c r="D17" s="22">
        <v>55683</v>
      </c>
      <c r="E17" s="22">
        <v>38783</v>
      </c>
      <c r="F17" s="22">
        <v>1081304</v>
      </c>
      <c r="G17" s="22">
        <v>127921</v>
      </c>
      <c r="H17" s="22">
        <v>937565</v>
      </c>
      <c r="I17" s="22">
        <v>2075276</v>
      </c>
      <c r="J17" s="22">
        <v>833257</v>
      </c>
      <c r="K17" s="22">
        <v>286299</v>
      </c>
      <c r="L17" s="22">
        <v>603420</v>
      </c>
      <c r="M17" s="22">
        <v>736442</v>
      </c>
      <c r="N17" s="22">
        <v>3084261</v>
      </c>
      <c r="O17" s="22">
        <v>10786096</v>
      </c>
    </row>
    <row r="18" spans="2:16" x14ac:dyDescent="0.25">
      <c r="B18" s="17">
        <v>2016</v>
      </c>
      <c r="C18" s="22">
        <v>909859</v>
      </c>
      <c r="D18" s="22">
        <v>71565</v>
      </c>
      <c r="E18" s="22">
        <v>42911</v>
      </c>
      <c r="F18" s="22">
        <v>1073566</v>
      </c>
      <c r="G18" s="22">
        <v>117406</v>
      </c>
      <c r="H18" s="22">
        <v>931146</v>
      </c>
      <c r="I18" s="22">
        <v>2107235</v>
      </c>
      <c r="J18" s="22">
        <v>864917</v>
      </c>
      <c r="K18" s="22">
        <v>293810</v>
      </c>
      <c r="L18" s="22">
        <v>663809</v>
      </c>
      <c r="M18" s="22">
        <v>768168</v>
      </c>
      <c r="N18" s="22">
        <v>3177720</v>
      </c>
      <c r="O18" s="22">
        <v>11022112</v>
      </c>
    </row>
    <row r="19" spans="2:16" x14ac:dyDescent="0.25">
      <c r="B19" s="78" t="s">
        <v>23</v>
      </c>
      <c r="C19" s="80">
        <v>944589.63177982694</v>
      </c>
      <c r="D19" s="80">
        <v>61088.296350364501</v>
      </c>
      <c r="E19" s="80">
        <v>45110.671860126044</v>
      </c>
      <c r="F19" s="80">
        <v>998416.38</v>
      </c>
      <c r="G19" s="80">
        <v>116896.183778174</v>
      </c>
      <c r="H19" s="80">
        <v>954941.78649583599</v>
      </c>
      <c r="I19" s="80">
        <v>2154209.3880379</v>
      </c>
      <c r="J19" s="80">
        <v>837784.98507625703</v>
      </c>
      <c r="K19" s="80">
        <v>290442.29750655498</v>
      </c>
      <c r="L19" s="80">
        <v>722070.01777790498</v>
      </c>
      <c r="M19" s="80">
        <v>794848.76194265904</v>
      </c>
      <c r="N19" s="80">
        <v>3311219.1527589802</v>
      </c>
      <c r="O19" s="22">
        <f>SUM(C19:N19)</f>
        <v>11231617.553364584</v>
      </c>
      <c r="P19" s="79">
        <f>+O19/1000</f>
        <v>11231.617553364584</v>
      </c>
    </row>
    <row r="20" spans="2:16" x14ac:dyDescent="0.25">
      <c r="B20" s="85" t="s">
        <v>20</v>
      </c>
      <c r="C20" s="68">
        <f>+C18/$O$18</f>
        <v>8.2548517017428241E-2</v>
      </c>
      <c r="D20" s="68">
        <f t="shared" ref="D20:N20" si="0">+D18/$O$18</f>
        <v>6.4928572672823502E-3</v>
      </c>
      <c r="E20" s="68">
        <f t="shared" si="0"/>
        <v>3.8931740123852852E-3</v>
      </c>
      <c r="F20" s="68">
        <f t="shared" si="0"/>
        <v>9.7401115140183667E-2</v>
      </c>
      <c r="G20" s="68">
        <f t="shared" si="0"/>
        <v>1.0651860550863573E-2</v>
      </c>
      <c r="H20" s="68">
        <f t="shared" si="0"/>
        <v>8.447981657235927E-2</v>
      </c>
      <c r="I20" s="68">
        <f t="shared" si="0"/>
        <v>0.19118250658313035</v>
      </c>
      <c r="J20" s="68">
        <f t="shared" si="0"/>
        <v>7.847107704948017E-2</v>
      </c>
      <c r="K20" s="68">
        <f t="shared" si="0"/>
        <v>2.6656415757705963E-2</v>
      </c>
      <c r="L20" s="68">
        <f t="shared" si="0"/>
        <v>6.0225209106929779E-2</v>
      </c>
      <c r="M20" s="68">
        <f t="shared" si="0"/>
        <v>6.9693358223904822E-2</v>
      </c>
      <c r="N20" s="68">
        <f t="shared" si="0"/>
        <v>0.28830409271834656</v>
      </c>
      <c r="O20" s="68">
        <f t="shared" ref="O20:O21" si="1">SUM(C20:N20)</f>
        <v>0.99999999999999989</v>
      </c>
      <c r="P20" s="5"/>
    </row>
    <row r="21" spans="2:16" x14ac:dyDescent="0.25">
      <c r="B21" s="85" t="s">
        <v>21</v>
      </c>
      <c r="C21" s="68">
        <f>+C19/$O$19</f>
        <v>8.4100943367401454E-2</v>
      </c>
      <c r="D21" s="68">
        <f t="shared" ref="D21:N21" si="2">+D19/$O$19</f>
        <v>5.438958018301172E-3</v>
      </c>
      <c r="E21" s="68">
        <f t="shared" si="2"/>
        <v>4.0164002776797297E-3</v>
      </c>
      <c r="F21" s="68">
        <f t="shared" si="2"/>
        <v>8.8893374018144941E-2</v>
      </c>
      <c r="G21" s="68">
        <f t="shared" si="2"/>
        <v>1.0407778151523345E-2</v>
      </c>
      <c r="H21" s="68">
        <f t="shared" si="2"/>
        <v>8.5022640947186645E-2</v>
      </c>
      <c r="I21" s="68">
        <f t="shared" si="2"/>
        <v>0.19179867706522621</v>
      </c>
      <c r="J21" s="68">
        <f t="shared" si="2"/>
        <v>7.4591658867986216E-2</v>
      </c>
      <c r="K21" s="68">
        <f t="shared" si="2"/>
        <v>2.5859347162292667E-2</v>
      </c>
      <c r="L21" s="68">
        <f t="shared" si="2"/>
        <v>6.428904958231943E-2</v>
      </c>
      <c r="M21" s="68">
        <f t="shared" si="2"/>
        <v>7.0768859264136119E-2</v>
      </c>
      <c r="N21" s="68">
        <f t="shared" si="2"/>
        <v>0.29481231327780205</v>
      </c>
      <c r="O21" s="68">
        <f t="shared" si="1"/>
        <v>1</v>
      </c>
      <c r="P21" s="5"/>
    </row>
    <row r="22" spans="2:16" x14ac:dyDescent="0.25">
      <c r="B22" s="81" t="s">
        <v>24</v>
      </c>
      <c r="C22" s="82">
        <f>+C19/C18-1</f>
        <v>3.8171443904854385E-2</v>
      </c>
      <c r="D22" s="82">
        <f t="shared" ref="D22:N22" si="3">+D19/D18-1</f>
        <v>-0.14639423810012575</v>
      </c>
      <c r="E22" s="82">
        <f t="shared" si="3"/>
        <v>5.1261258421524625E-2</v>
      </c>
      <c r="F22" s="82">
        <f t="shared" si="3"/>
        <v>-6.9999999999999951E-2</v>
      </c>
      <c r="G22" s="82">
        <f t="shared" si="3"/>
        <v>-4.342335330613345E-3</v>
      </c>
      <c r="H22" s="82">
        <f t="shared" si="3"/>
        <v>2.5555376381186212E-2</v>
      </c>
      <c r="I22" s="82">
        <f t="shared" si="3"/>
        <v>2.2291955115542494E-2</v>
      </c>
      <c r="J22" s="82">
        <f t="shared" si="3"/>
        <v>-3.136950126282978E-2</v>
      </c>
      <c r="K22" s="82">
        <f t="shared" si="3"/>
        <v>-1.1462177915812943E-2</v>
      </c>
      <c r="L22" s="82">
        <f t="shared" si="3"/>
        <v>8.7767743097645567E-2</v>
      </c>
      <c r="M22" s="82">
        <f t="shared" si="3"/>
        <v>3.4732977607319082E-2</v>
      </c>
      <c r="N22" s="82">
        <f t="shared" si="3"/>
        <v>4.2010986732305078E-2</v>
      </c>
      <c r="O22" s="82">
        <f>+O19/O18-1</f>
        <v>1.9007750362596942E-2</v>
      </c>
      <c r="P22" s="5"/>
    </row>
    <row r="23" spans="2:16" x14ac:dyDescent="0.25">
      <c r="B23" s="106" t="s">
        <v>19</v>
      </c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49"/>
    </row>
    <row r="24" spans="2:16" x14ac:dyDescent="0.25">
      <c r="B24" s="86" t="s">
        <v>18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49"/>
    </row>
    <row r="25" spans="2:16" x14ac:dyDescent="0.25">
      <c r="B25" s="83" t="s">
        <v>48</v>
      </c>
      <c r="C25" s="84">
        <f>+C20*C22</f>
        <v>3.1509960867596798E-3</v>
      </c>
      <c r="D25" s="84">
        <f t="shared" ref="D25:N25" si="4">+D20*D22</f>
        <v>-9.5051689273666421E-4</v>
      </c>
      <c r="E25" s="84">
        <f t="shared" si="4"/>
        <v>1.9956899912884602E-4</v>
      </c>
      <c r="F25" s="84">
        <f t="shared" si="4"/>
        <v>-6.8180780598128517E-3</v>
      </c>
      <c r="G25" s="84">
        <f t="shared" si="4"/>
        <v>-4.6253950406781418E-5</v>
      </c>
      <c r="H25" s="84">
        <f t="shared" si="4"/>
        <v>2.1589135091202136E-3</v>
      </c>
      <c r="I25" s="84">
        <f t="shared" si="4"/>
        <v>4.2618318556280491E-3</v>
      </c>
      <c r="J25" s="84">
        <f t="shared" si="4"/>
        <v>-2.4615985505992812E-3</v>
      </c>
      <c r="K25" s="84">
        <f t="shared" si="4"/>
        <v>-3.0554058001270543E-4</v>
      </c>
      <c r="L25" s="84">
        <f t="shared" si="4"/>
        <v>5.2858306808989969E-3</v>
      </c>
      <c r="M25" s="84">
        <f t="shared" si="4"/>
        <v>2.4206578505697532E-3</v>
      </c>
      <c r="N25" s="84">
        <f t="shared" si="4"/>
        <v>1.2111939414059711E-2</v>
      </c>
      <c r="O25" s="84">
        <f>SUM(C25:N25)</f>
        <v>1.9007750362596963E-2</v>
      </c>
      <c r="P25" s="49"/>
    </row>
    <row r="26" spans="2:16" x14ac:dyDescent="0.25"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</row>
    <row r="27" spans="2:16" x14ac:dyDescent="0.25">
      <c r="B27" s="49"/>
      <c r="C27" s="49"/>
      <c r="D27" s="49"/>
      <c r="E27" s="49"/>
      <c r="F27" s="49"/>
      <c r="G27" s="56"/>
      <c r="H27" s="56"/>
      <c r="I27" s="56"/>
      <c r="J27" s="56"/>
      <c r="K27" s="49"/>
      <c r="L27" s="49"/>
      <c r="M27" s="49"/>
      <c r="N27" s="49"/>
      <c r="O27" s="49"/>
      <c r="P27" s="49"/>
    </row>
    <row r="28" spans="2:16" x14ac:dyDescent="0.25">
      <c r="B28" s="51" t="s">
        <v>47</v>
      </c>
      <c r="C28" s="51"/>
      <c r="D28" s="51" t="s">
        <v>46</v>
      </c>
      <c r="E28" s="54" t="s">
        <v>50</v>
      </c>
      <c r="F28" s="55" t="s">
        <v>49</v>
      </c>
      <c r="G28" s="53"/>
      <c r="H28" s="56"/>
      <c r="I28" s="57"/>
      <c r="J28" s="56"/>
      <c r="K28" s="49"/>
      <c r="L28" s="49"/>
      <c r="M28" s="49"/>
      <c r="N28" s="49"/>
      <c r="O28" s="49"/>
      <c r="P28" s="49"/>
    </row>
    <row r="29" spans="2:16" x14ac:dyDescent="0.25">
      <c r="B29" s="5" t="s">
        <v>16</v>
      </c>
      <c r="C29" s="5"/>
      <c r="D29" s="52">
        <v>0.29481231327780205</v>
      </c>
      <c r="E29" s="52">
        <v>4.2010986732305078E-2</v>
      </c>
      <c r="F29" s="52">
        <v>1.2111939414059711E-2</v>
      </c>
      <c r="G29" s="53"/>
      <c r="H29" s="56"/>
      <c r="I29" s="58"/>
      <c r="J29" s="56"/>
      <c r="K29" s="49"/>
      <c r="L29" s="49"/>
      <c r="M29" s="49"/>
      <c r="N29" s="49"/>
      <c r="O29" s="49"/>
      <c r="P29" s="49"/>
    </row>
    <row r="30" spans="2:16" x14ac:dyDescent="0.25">
      <c r="B30" s="5" t="s">
        <v>11</v>
      </c>
      <c r="C30" s="5"/>
      <c r="D30" s="52">
        <v>0.19179867706522621</v>
      </c>
      <c r="E30" s="52">
        <v>2.2291955115542494E-2</v>
      </c>
      <c r="F30" s="52">
        <v>4.2618318556280491E-3</v>
      </c>
      <c r="G30" s="53"/>
      <c r="H30" s="56"/>
      <c r="I30" s="58"/>
      <c r="J30" s="56"/>
      <c r="K30" s="49"/>
      <c r="L30" s="49"/>
      <c r="M30" s="49"/>
      <c r="N30" s="49"/>
      <c r="O30" s="49"/>
      <c r="P30" s="49"/>
    </row>
    <row r="31" spans="2:16" x14ac:dyDescent="0.25">
      <c r="B31" s="5" t="s">
        <v>8</v>
      </c>
      <c r="C31" s="5"/>
      <c r="D31" s="52">
        <v>8.8893374018144941E-2</v>
      </c>
      <c r="E31" s="52">
        <v>-6.9999999999999951E-2</v>
      </c>
      <c r="F31" s="52">
        <v>-6.8180780598128517E-3</v>
      </c>
      <c r="G31" s="53"/>
      <c r="H31" s="56"/>
      <c r="I31" s="58"/>
      <c r="J31" s="56"/>
      <c r="K31" s="49"/>
      <c r="L31" s="49"/>
      <c r="M31" s="49"/>
      <c r="N31" s="49"/>
      <c r="O31" s="49"/>
      <c r="P31" s="49"/>
    </row>
    <row r="32" spans="2:16" x14ac:dyDescent="0.25">
      <c r="B32" s="5" t="s">
        <v>10</v>
      </c>
      <c r="C32" s="5"/>
      <c r="D32" s="52">
        <v>8.5022640947186645E-2</v>
      </c>
      <c r="E32" s="52">
        <v>2.5555376381186212E-2</v>
      </c>
      <c r="F32" s="52">
        <v>2.1589135091202136E-3</v>
      </c>
      <c r="G32" s="5"/>
      <c r="H32" s="49"/>
      <c r="I32" s="50"/>
      <c r="J32" s="49"/>
      <c r="K32" s="49"/>
      <c r="L32" s="49"/>
      <c r="M32" s="49"/>
      <c r="N32" s="49"/>
      <c r="O32" s="49"/>
      <c r="P32" s="49"/>
    </row>
    <row r="33" spans="2:16" x14ac:dyDescent="0.25">
      <c r="B33" s="5" t="s">
        <v>5</v>
      </c>
      <c r="C33" s="5"/>
      <c r="D33" s="52">
        <v>8.4100943367401454E-2</v>
      </c>
      <c r="E33" s="52">
        <v>3.8171443904854385E-2</v>
      </c>
      <c r="F33" s="52">
        <v>3.1509960867596798E-3</v>
      </c>
      <c r="G33" s="5"/>
      <c r="H33" s="49"/>
      <c r="I33" s="50"/>
      <c r="J33" s="49"/>
      <c r="K33" s="49"/>
      <c r="L33" s="49"/>
      <c r="M33" s="49"/>
      <c r="N33" s="49"/>
      <c r="O33" s="49"/>
      <c r="P33" s="49"/>
    </row>
    <row r="34" spans="2:16" x14ac:dyDescent="0.25">
      <c r="B34" s="5" t="s">
        <v>12</v>
      </c>
      <c r="C34" s="5"/>
      <c r="D34" s="52">
        <v>7.4591658867986216E-2</v>
      </c>
      <c r="E34" s="52">
        <v>-3.136950126282978E-2</v>
      </c>
      <c r="F34" s="52">
        <v>-2.4615985505992812E-3</v>
      </c>
      <c r="G34" s="5"/>
      <c r="H34" s="49"/>
      <c r="I34" s="50"/>
      <c r="J34" s="49"/>
      <c r="K34" s="49"/>
      <c r="L34" s="49"/>
      <c r="M34" s="49"/>
      <c r="N34" s="49"/>
      <c r="O34" s="49"/>
      <c r="P34" s="49"/>
    </row>
    <row r="35" spans="2:16" x14ac:dyDescent="0.25">
      <c r="B35" s="5" t="s">
        <v>15</v>
      </c>
      <c r="C35" s="5"/>
      <c r="D35" s="52">
        <v>7.0768859264136119E-2</v>
      </c>
      <c r="E35" s="52">
        <v>3.4732977607319082E-2</v>
      </c>
      <c r="F35" s="52">
        <v>2.4206578505697532E-3</v>
      </c>
      <c r="G35" s="5"/>
      <c r="H35" s="49"/>
      <c r="I35" s="50"/>
      <c r="J35" s="49"/>
      <c r="K35" s="49"/>
      <c r="L35" s="49"/>
      <c r="M35" s="49"/>
      <c r="N35" s="49"/>
      <c r="O35" s="49"/>
      <c r="P35" s="49"/>
    </row>
    <row r="36" spans="2:16" x14ac:dyDescent="0.25">
      <c r="B36" s="5" t="s">
        <v>14</v>
      </c>
      <c r="C36" s="5"/>
      <c r="D36" s="52">
        <v>6.428904958231943E-2</v>
      </c>
      <c r="E36" s="52">
        <v>8.7767743097645567E-2</v>
      </c>
      <c r="F36" s="52">
        <v>5.2858306808989969E-3</v>
      </c>
      <c r="G36" s="5"/>
      <c r="H36" s="49"/>
      <c r="I36" s="50"/>
      <c r="J36" s="49"/>
      <c r="K36" s="49"/>
      <c r="L36" s="49"/>
      <c r="M36" s="49"/>
      <c r="N36" s="49"/>
      <c r="O36" s="49"/>
      <c r="P36" s="49"/>
    </row>
    <row r="37" spans="2:16" x14ac:dyDescent="0.25">
      <c r="B37" s="5" t="s">
        <v>13</v>
      </c>
      <c r="C37" s="5"/>
      <c r="D37" s="52">
        <v>2.5859347162292667E-2</v>
      </c>
      <c r="E37" s="52">
        <v>-1.1462177915812943E-2</v>
      </c>
      <c r="F37" s="52">
        <v>-3.0554058001270543E-4</v>
      </c>
      <c r="G37" s="5"/>
      <c r="H37" s="49"/>
      <c r="I37" s="50"/>
      <c r="J37" s="49"/>
      <c r="K37" s="49"/>
      <c r="L37" s="49"/>
      <c r="M37" s="49"/>
      <c r="N37" s="49"/>
      <c r="O37" s="49"/>
      <c r="P37" s="49"/>
    </row>
    <row r="38" spans="2:16" x14ac:dyDescent="0.25">
      <c r="B38" s="5" t="s">
        <v>9</v>
      </c>
      <c r="C38" s="5"/>
      <c r="D38" s="52">
        <v>1.0407778151523345E-2</v>
      </c>
      <c r="E38" s="52">
        <v>-4.342335330613345E-3</v>
      </c>
      <c r="F38" s="52">
        <v>-4.6253950406781418E-5</v>
      </c>
      <c r="G38" s="5"/>
      <c r="H38" s="49"/>
      <c r="I38" s="50"/>
      <c r="J38" s="50"/>
      <c r="K38" s="49"/>
      <c r="L38" s="49"/>
      <c r="M38" s="49"/>
      <c r="N38" s="49"/>
      <c r="O38" s="49"/>
      <c r="P38" s="49"/>
    </row>
    <row r="39" spans="2:16" x14ac:dyDescent="0.25">
      <c r="B39" s="5" t="s">
        <v>6</v>
      </c>
      <c r="C39" s="5"/>
      <c r="D39" s="52">
        <v>5.438958018301172E-3</v>
      </c>
      <c r="E39" s="52">
        <v>-0.14639423810012575</v>
      </c>
      <c r="F39" s="52">
        <v>-9.5051689273666421E-4</v>
      </c>
      <c r="G39" s="5"/>
      <c r="H39" s="49"/>
      <c r="I39" s="50"/>
      <c r="J39" s="49"/>
      <c r="K39" s="49"/>
      <c r="L39" s="49"/>
      <c r="M39" s="49"/>
      <c r="N39" s="49"/>
      <c r="O39" s="49"/>
      <c r="P39" s="49"/>
    </row>
    <row r="40" spans="2:16" x14ac:dyDescent="0.25">
      <c r="B40" s="5" t="s">
        <v>7</v>
      </c>
      <c r="C40" s="5"/>
      <c r="D40" s="52">
        <v>4.0164002776797297E-3</v>
      </c>
      <c r="E40" s="52">
        <v>5.1261258421524625E-2</v>
      </c>
      <c r="F40" s="52">
        <v>1.9956899912884602E-4</v>
      </c>
      <c r="G40" s="5"/>
      <c r="H40" s="49"/>
      <c r="I40" s="50"/>
      <c r="J40" s="49"/>
      <c r="K40" s="49"/>
      <c r="L40" s="49"/>
      <c r="M40" s="49"/>
      <c r="N40" s="49"/>
      <c r="O40" s="49"/>
      <c r="P40" s="49"/>
    </row>
    <row r="41" spans="2:16" x14ac:dyDescent="0.25">
      <c r="B41" s="5"/>
      <c r="C41" s="5"/>
      <c r="D41" s="5"/>
      <c r="E41" s="5"/>
      <c r="F41" s="5"/>
      <c r="G41" s="5"/>
      <c r="H41" s="49"/>
      <c r="I41" s="49"/>
      <c r="J41" s="49"/>
      <c r="K41" s="49"/>
      <c r="L41" s="49"/>
      <c r="M41" s="49"/>
      <c r="N41" s="49"/>
      <c r="O41" s="49"/>
      <c r="P41" s="49"/>
    </row>
  </sheetData>
  <sortState ref="B42:E53">
    <sortCondition descending="1" ref="C42:C53"/>
  </sortState>
  <mergeCells count="4">
    <mergeCell ref="B23:O23"/>
    <mergeCell ref="B1:O2"/>
    <mergeCell ref="B6:O6"/>
    <mergeCell ref="B7:O7"/>
  </mergeCells>
  <pageMargins left="0.7" right="0.7" top="0.75" bottom="0.75" header="0.3" footer="0.3"/>
  <pageSetup orientation="portrait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P40"/>
  <sheetViews>
    <sheetView zoomScaleNormal="100" workbookViewId="0">
      <selection activeCell="B3" sqref="B3"/>
    </sheetView>
  </sheetViews>
  <sheetFormatPr baseColWidth="10" defaultColWidth="0" defaultRowHeight="15" x14ac:dyDescent="0.25"/>
  <cols>
    <col min="1" max="16" width="11.7109375" style="1" customWidth="1"/>
    <col min="17" max="16384" width="11.42578125" style="1" hidden="1"/>
  </cols>
  <sheetData>
    <row r="1" spans="2:15" ht="15" customHeight="1" x14ac:dyDescent="0.25">
      <c r="B1" s="109" t="s">
        <v>80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</row>
    <row r="2" spans="2:15" ht="15" customHeight="1" x14ac:dyDescent="0.25"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</row>
    <row r="3" spans="2:15" x14ac:dyDescent="0.25">
      <c r="B3" s="7"/>
      <c r="C3" s="8"/>
      <c r="D3" s="8"/>
      <c r="E3" s="8"/>
      <c r="F3" s="8"/>
      <c r="G3" s="7"/>
      <c r="H3" s="9"/>
      <c r="I3" s="9"/>
      <c r="J3" s="9"/>
      <c r="K3" s="9"/>
      <c r="L3" s="7"/>
      <c r="M3" s="10"/>
      <c r="N3" s="10"/>
      <c r="O3" s="10"/>
    </row>
    <row r="4" spans="2:15" x14ac:dyDescent="0.2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2:15" x14ac:dyDescent="0.2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2:15" x14ac:dyDescent="0.25">
      <c r="B6" s="107" t="s">
        <v>62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</row>
    <row r="7" spans="2:15" x14ac:dyDescent="0.25">
      <c r="B7" s="97" t="s">
        <v>22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</row>
    <row r="8" spans="2:15" ht="45" x14ac:dyDescent="0.25">
      <c r="B8" s="20" t="s">
        <v>4</v>
      </c>
      <c r="C8" s="21" t="s">
        <v>5</v>
      </c>
      <c r="D8" s="21" t="s">
        <v>6</v>
      </c>
      <c r="E8" s="21" t="s">
        <v>7</v>
      </c>
      <c r="F8" s="21" t="s">
        <v>8</v>
      </c>
      <c r="G8" s="21" t="s">
        <v>9</v>
      </c>
      <c r="H8" s="21" t="s">
        <v>10</v>
      </c>
      <c r="I8" s="21" t="s">
        <v>11</v>
      </c>
      <c r="J8" s="21" t="s">
        <v>12</v>
      </c>
      <c r="K8" s="21" t="s">
        <v>13</v>
      </c>
      <c r="L8" s="21" t="s">
        <v>14</v>
      </c>
      <c r="M8" s="21" t="s">
        <v>15</v>
      </c>
      <c r="N8" s="21" t="s">
        <v>16</v>
      </c>
      <c r="O8" s="21" t="s">
        <v>17</v>
      </c>
    </row>
    <row r="9" spans="2:15" x14ac:dyDescent="0.25">
      <c r="B9" s="17">
        <v>2007</v>
      </c>
      <c r="C9" s="22">
        <v>1081344</v>
      </c>
      <c r="D9" s="22">
        <v>343842</v>
      </c>
      <c r="E9" s="22">
        <v>2207152</v>
      </c>
      <c r="F9" s="22">
        <v>2195326.2484316789</v>
      </c>
      <c r="G9" s="22">
        <v>205753</v>
      </c>
      <c r="H9" s="22">
        <v>650236</v>
      </c>
      <c r="I9" s="22">
        <v>1585462</v>
      </c>
      <c r="J9" s="22">
        <v>821602</v>
      </c>
      <c r="K9" s="22">
        <v>263248</v>
      </c>
      <c r="L9" s="22">
        <v>231193</v>
      </c>
      <c r="M9" s="22">
        <v>638407</v>
      </c>
      <c r="N9" s="22">
        <v>2428155</v>
      </c>
      <c r="O9" s="22">
        <v>12651720.248431679</v>
      </c>
    </row>
    <row r="10" spans="2:15" x14ac:dyDescent="0.25">
      <c r="B10" s="17">
        <v>2008</v>
      </c>
      <c r="C10" s="22">
        <v>1118573</v>
      </c>
      <c r="D10" s="22">
        <v>362612</v>
      </c>
      <c r="E10" s="22">
        <v>2370982</v>
      </c>
      <c r="F10" s="22">
        <v>2314869</v>
      </c>
      <c r="G10" s="22">
        <v>227919</v>
      </c>
      <c r="H10" s="22">
        <v>676864</v>
      </c>
      <c r="I10" s="22">
        <v>1747716</v>
      </c>
      <c r="J10" s="22">
        <v>895214</v>
      </c>
      <c r="K10" s="22">
        <v>284379</v>
      </c>
      <c r="L10" s="22">
        <v>279326</v>
      </c>
      <c r="M10" s="22">
        <v>695691</v>
      </c>
      <c r="N10" s="22">
        <v>2606357</v>
      </c>
      <c r="O10" s="22">
        <v>13580502</v>
      </c>
    </row>
    <row r="11" spans="2:15" x14ac:dyDescent="0.25">
      <c r="B11" s="17">
        <v>2009</v>
      </c>
      <c r="C11" s="22">
        <v>1117843</v>
      </c>
      <c r="D11" s="22">
        <v>331203</v>
      </c>
      <c r="E11" s="22">
        <v>2680147</v>
      </c>
      <c r="F11" s="22">
        <v>2181666</v>
      </c>
      <c r="G11" s="22">
        <v>211038</v>
      </c>
      <c r="H11" s="22">
        <v>753563</v>
      </c>
      <c r="I11" s="22">
        <v>1699537</v>
      </c>
      <c r="J11" s="22">
        <v>826777</v>
      </c>
      <c r="K11" s="22">
        <v>285840</v>
      </c>
      <c r="L11" s="22">
        <v>296403</v>
      </c>
      <c r="M11" s="22">
        <v>823519</v>
      </c>
      <c r="N11" s="22">
        <v>2791315</v>
      </c>
      <c r="O11" s="22">
        <v>13998851</v>
      </c>
    </row>
    <row r="12" spans="2:15" x14ac:dyDescent="0.25">
      <c r="B12" s="17">
        <v>2010</v>
      </c>
      <c r="C12" s="22">
        <v>1315866</v>
      </c>
      <c r="D12" s="22">
        <v>454879</v>
      </c>
      <c r="E12" s="22">
        <v>2708889</v>
      </c>
      <c r="F12" s="22">
        <v>2275903</v>
      </c>
      <c r="G12" s="22">
        <v>227198</v>
      </c>
      <c r="H12" s="22">
        <v>823523</v>
      </c>
      <c r="I12" s="22">
        <v>1933204</v>
      </c>
      <c r="J12" s="22">
        <v>948473</v>
      </c>
      <c r="K12" s="22">
        <v>309522</v>
      </c>
      <c r="L12" s="22">
        <v>334952</v>
      </c>
      <c r="M12" s="22">
        <v>851766</v>
      </c>
      <c r="N12" s="22">
        <v>2922353</v>
      </c>
      <c r="O12" s="22">
        <v>15106528</v>
      </c>
    </row>
    <row r="13" spans="2:15" x14ac:dyDescent="0.25">
      <c r="B13" s="17">
        <v>2011</v>
      </c>
      <c r="C13" s="22">
        <v>1234777</v>
      </c>
      <c r="D13" s="22">
        <v>601941</v>
      </c>
      <c r="E13" s="22">
        <v>2793941</v>
      </c>
      <c r="F13" s="22">
        <v>2693072</v>
      </c>
      <c r="G13" s="22">
        <v>253875</v>
      </c>
      <c r="H13" s="22">
        <v>872411</v>
      </c>
      <c r="I13" s="22">
        <v>2089771</v>
      </c>
      <c r="J13" s="22">
        <v>1079219</v>
      </c>
      <c r="K13" s="22">
        <v>340771</v>
      </c>
      <c r="L13" s="22">
        <v>388351</v>
      </c>
      <c r="M13" s="22">
        <v>908785</v>
      </c>
      <c r="N13" s="22">
        <v>3110085</v>
      </c>
      <c r="O13" s="22">
        <v>16366999</v>
      </c>
    </row>
    <row r="14" spans="2:15" x14ac:dyDescent="0.25">
      <c r="B14" s="17">
        <v>2012</v>
      </c>
      <c r="C14" s="22">
        <v>1454625</v>
      </c>
      <c r="D14" s="22">
        <v>454198</v>
      </c>
      <c r="E14" s="22">
        <v>2444605</v>
      </c>
      <c r="F14" s="22">
        <v>2794871</v>
      </c>
      <c r="G14" s="22">
        <v>275141</v>
      </c>
      <c r="H14" s="22">
        <v>1062568</v>
      </c>
      <c r="I14" s="22">
        <v>2333972</v>
      </c>
      <c r="J14" s="22">
        <v>1170414</v>
      </c>
      <c r="K14" s="22">
        <v>378887</v>
      </c>
      <c r="L14" s="22">
        <v>441647</v>
      </c>
      <c r="M14" s="22">
        <v>962123</v>
      </c>
      <c r="N14" s="22">
        <v>3293084</v>
      </c>
      <c r="O14" s="22">
        <v>17066135</v>
      </c>
    </row>
    <row r="15" spans="2:15" x14ac:dyDescent="0.25">
      <c r="B15" s="17">
        <v>2013</v>
      </c>
      <c r="C15" s="22">
        <v>1632072</v>
      </c>
      <c r="D15" s="22">
        <v>458369</v>
      </c>
      <c r="E15" s="22">
        <v>2213056</v>
      </c>
      <c r="F15" s="22">
        <v>2867489</v>
      </c>
      <c r="G15" s="22">
        <v>223464</v>
      </c>
      <c r="H15" s="22">
        <v>1293558</v>
      </c>
      <c r="I15" s="22">
        <v>2467831</v>
      </c>
      <c r="J15" s="22">
        <v>1244555</v>
      </c>
      <c r="K15" s="22">
        <v>404392</v>
      </c>
      <c r="L15" s="22">
        <v>479526</v>
      </c>
      <c r="M15" s="22">
        <v>990500</v>
      </c>
      <c r="N15" s="22">
        <v>3471970</v>
      </c>
      <c r="O15" s="22">
        <v>17746782</v>
      </c>
    </row>
    <row r="16" spans="2:15" x14ac:dyDescent="0.25">
      <c r="B16" s="17">
        <v>2014</v>
      </c>
      <c r="C16" s="22">
        <v>1443001</v>
      </c>
      <c r="D16" s="22">
        <v>508518</v>
      </c>
      <c r="E16" s="22">
        <v>2961364</v>
      </c>
      <c r="F16" s="22">
        <v>2885701</v>
      </c>
      <c r="G16" s="22">
        <v>284763</v>
      </c>
      <c r="H16" s="22">
        <v>1372454</v>
      </c>
      <c r="I16" s="22">
        <v>2479916</v>
      </c>
      <c r="J16" s="22">
        <v>1272743</v>
      </c>
      <c r="K16" s="22">
        <v>417801</v>
      </c>
      <c r="L16" s="22">
        <v>527059</v>
      </c>
      <c r="M16" s="22">
        <v>1053804</v>
      </c>
      <c r="N16" s="22">
        <v>3558994</v>
      </c>
      <c r="O16" s="22">
        <v>18766118</v>
      </c>
    </row>
    <row r="17" spans="1:16" x14ac:dyDescent="0.25">
      <c r="B17" s="17">
        <v>2015</v>
      </c>
      <c r="C17" s="22">
        <v>1611126</v>
      </c>
      <c r="D17" s="22">
        <v>478282</v>
      </c>
      <c r="E17" s="22">
        <v>2332285</v>
      </c>
      <c r="F17" s="22">
        <v>2887053</v>
      </c>
      <c r="G17" s="22">
        <v>329816</v>
      </c>
      <c r="H17" s="22">
        <v>1502489</v>
      </c>
      <c r="I17" s="22">
        <v>2555119</v>
      </c>
      <c r="J17" s="22">
        <v>1299197</v>
      </c>
      <c r="K17" s="22">
        <v>431244</v>
      </c>
      <c r="L17" s="22">
        <v>583062</v>
      </c>
      <c r="M17" s="22">
        <v>1094040</v>
      </c>
      <c r="N17" s="22">
        <v>3714816</v>
      </c>
      <c r="O17" s="22">
        <v>18818529</v>
      </c>
    </row>
    <row r="18" spans="1:16" x14ac:dyDescent="0.25">
      <c r="B18" s="17">
        <v>2016</v>
      </c>
      <c r="C18" s="22">
        <v>1830422</v>
      </c>
      <c r="D18" s="22">
        <v>421986</v>
      </c>
      <c r="E18" s="22">
        <v>2210764</v>
      </c>
      <c r="F18" s="22">
        <v>2714080</v>
      </c>
      <c r="G18" s="22">
        <v>331593</v>
      </c>
      <c r="H18" s="22">
        <v>1374420</v>
      </c>
      <c r="I18" s="22">
        <v>2598588</v>
      </c>
      <c r="J18" s="22">
        <v>1334983</v>
      </c>
      <c r="K18" s="22">
        <v>445035</v>
      </c>
      <c r="L18" s="22">
        <v>639157</v>
      </c>
      <c r="M18" s="22">
        <v>1148254</v>
      </c>
      <c r="N18" s="22">
        <v>3835565</v>
      </c>
      <c r="O18" s="22">
        <v>18884847</v>
      </c>
    </row>
    <row r="19" spans="1:16" x14ac:dyDescent="0.25">
      <c r="B19" s="78" t="s">
        <v>23</v>
      </c>
      <c r="C19" s="80">
        <v>1636056.1676284161</v>
      </c>
      <c r="D19" s="80">
        <v>504890.73420824303</v>
      </c>
      <c r="E19" s="80">
        <v>2057740.0789675293</v>
      </c>
      <c r="F19" s="80">
        <v>2726793.3642897401</v>
      </c>
      <c r="G19" s="80">
        <v>267559</v>
      </c>
      <c r="H19" s="80">
        <v>1299533.550765912</v>
      </c>
      <c r="I19" s="80">
        <v>2638194.5418058294</v>
      </c>
      <c r="J19" s="80">
        <v>1346921.2669540769</v>
      </c>
      <c r="K19" s="80">
        <v>452554.77939184499</v>
      </c>
      <c r="L19" s="80">
        <v>677556.98134779104</v>
      </c>
      <c r="M19" s="80">
        <v>1182366.70094032</v>
      </c>
      <c r="N19" s="80">
        <v>3959535.2885129801</v>
      </c>
      <c r="O19" s="22">
        <f>SUM(C19:N19)</f>
        <v>18749702.454812687</v>
      </c>
      <c r="P19" s="79">
        <f>+O19/1000</f>
        <v>18749.702454812686</v>
      </c>
    </row>
    <row r="20" spans="1:16" x14ac:dyDescent="0.25">
      <c r="B20" s="85" t="s">
        <v>20</v>
      </c>
      <c r="C20" s="68">
        <f>+C18/$O$18</f>
        <v>9.6925434450170558E-2</v>
      </c>
      <c r="D20" s="68">
        <f t="shared" ref="D20:N20" si="0">+D18/$O$18</f>
        <v>2.2345216776180395E-2</v>
      </c>
      <c r="E20" s="68">
        <f t="shared" si="0"/>
        <v>0.11706549700932181</v>
      </c>
      <c r="F20" s="68">
        <f t="shared" si="0"/>
        <v>0.14371734121012472</v>
      </c>
      <c r="G20" s="68">
        <f t="shared" si="0"/>
        <v>1.755868077723902E-2</v>
      </c>
      <c r="H20" s="68">
        <f t="shared" si="0"/>
        <v>7.2778985183200057E-2</v>
      </c>
      <c r="I20" s="68">
        <f t="shared" si="0"/>
        <v>0.13760175022863569</v>
      </c>
      <c r="J20" s="68">
        <f t="shared" si="0"/>
        <v>7.0690697149942486E-2</v>
      </c>
      <c r="K20" s="68">
        <f t="shared" si="0"/>
        <v>2.3565719118613986E-2</v>
      </c>
      <c r="L20" s="68">
        <f t="shared" si="0"/>
        <v>3.3844965754819198E-2</v>
      </c>
      <c r="M20" s="68">
        <f t="shared" si="0"/>
        <v>6.0802928400743729E-2</v>
      </c>
      <c r="N20" s="68">
        <f t="shared" si="0"/>
        <v>0.20310278394100836</v>
      </c>
      <c r="O20" s="68">
        <f t="shared" ref="O20:O21" si="1">SUM(C20:N20)</f>
        <v>1</v>
      </c>
      <c r="P20" s="49"/>
    </row>
    <row r="21" spans="1:16" x14ac:dyDescent="0.25">
      <c r="B21" s="85" t="s">
        <v>21</v>
      </c>
      <c r="C21" s="68">
        <f>+C19/$O$19</f>
        <v>8.7257713639528819E-2</v>
      </c>
      <c r="D21" s="68">
        <f t="shared" ref="D21:N21" si="2">+D19/$O$19</f>
        <v>2.6927933145874928E-2</v>
      </c>
      <c r="E21" s="68">
        <f t="shared" si="2"/>
        <v>0.10974787914244193</v>
      </c>
      <c r="F21" s="68">
        <f t="shared" si="2"/>
        <v>0.1454312872890324</v>
      </c>
      <c r="G21" s="68">
        <f t="shared" si="2"/>
        <v>1.4270039785688587E-2</v>
      </c>
      <c r="H21" s="68">
        <f t="shared" si="2"/>
        <v>6.9309555919504565E-2</v>
      </c>
      <c r="I21" s="68">
        <f t="shared" si="2"/>
        <v>0.1407059417696869</v>
      </c>
      <c r="J21" s="68">
        <f t="shared" si="2"/>
        <v>7.18369408901392E-2</v>
      </c>
      <c r="K21" s="68">
        <f t="shared" si="2"/>
        <v>2.41366379270559E-2</v>
      </c>
      <c r="L21" s="68">
        <f t="shared" si="2"/>
        <v>3.6136945798511871E-2</v>
      </c>
      <c r="M21" s="68">
        <f t="shared" si="2"/>
        <v>6.3060558096314182E-2</v>
      </c>
      <c r="N21" s="68">
        <f t="shared" si="2"/>
        <v>0.2111785665962205</v>
      </c>
      <c r="O21" s="68">
        <f t="shared" si="1"/>
        <v>0.99999999999999967</v>
      </c>
      <c r="P21" s="49"/>
    </row>
    <row r="22" spans="1:16" x14ac:dyDescent="0.25">
      <c r="B22" s="81" t="s">
        <v>24</v>
      </c>
      <c r="C22" s="82">
        <f>+C19/C18-1</f>
        <v>-0.10618635067300541</v>
      </c>
      <c r="D22" s="82">
        <f t="shared" ref="D22:N22" si="3">+D19/D18-1</f>
        <v>0.19646323387089382</v>
      </c>
      <c r="E22" s="82">
        <f t="shared" si="3"/>
        <v>-6.9217664586754046E-2</v>
      </c>
      <c r="F22" s="82">
        <f t="shared" si="3"/>
        <v>4.6842260691430937E-3</v>
      </c>
      <c r="G22" s="82">
        <f t="shared" si="3"/>
        <v>-0.19311022850301429</v>
      </c>
      <c r="H22" s="82">
        <f t="shared" si="3"/>
        <v>-5.448585529466099E-2</v>
      </c>
      <c r="I22" s="82">
        <f t="shared" si="3"/>
        <v>1.5241562650881724E-2</v>
      </c>
      <c r="J22" s="82">
        <f t="shared" si="3"/>
        <v>8.9426359392419386E-3</v>
      </c>
      <c r="K22" s="82">
        <f t="shared" si="3"/>
        <v>1.689705167423905E-2</v>
      </c>
      <c r="L22" s="82">
        <f t="shared" si="3"/>
        <v>6.0079106303758012E-2</v>
      </c>
      <c r="M22" s="82">
        <f t="shared" si="3"/>
        <v>2.9708323193579078E-2</v>
      </c>
      <c r="N22" s="82">
        <f t="shared" si="3"/>
        <v>3.2321258670620967E-2</v>
      </c>
      <c r="O22" s="82">
        <f>+O19/O18-1</f>
        <v>-7.1562425254126927E-3</v>
      </c>
      <c r="P22" s="49"/>
    </row>
    <row r="23" spans="1:16" x14ac:dyDescent="0.25">
      <c r="B23" s="106" t="s">
        <v>19</v>
      </c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49"/>
    </row>
    <row r="24" spans="1:16" x14ac:dyDescent="0.25">
      <c r="B24" s="86" t="s">
        <v>18</v>
      </c>
      <c r="C24" s="5"/>
      <c r="D24" s="5"/>
      <c r="E24" s="5"/>
      <c r="F24" s="5"/>
      <c r="G24" s="5"/>
      <c r="H24" s="5"/>
      <c r="I24" s="5"/>
      <c r="J24" s="52"/>
      <c r="K24" s="5"/>
      <c r="L24" s="5"/>
      <c r="M24" s="5"/>
      <c r="N24" s="5"/>
      <c r="O24" s="5"/>
      <c r="P24" s="49"/>
    </row>
    <row r="25" spans="1:16" x14ac:dyDescent="0.25">
      <c r="B25" s="83" t="s">
        <v>48</v>
      </c>
      <c r="C25" s="84">
        <f>+C20*C22</f>
        <v>-1.029215817165921E-2</v>
      </c>
      <c r="D25" s="84">
        <f t="shared" ref="D25:N25" si="4">+D20*D22</f>
        <v>4.3900135493945489E-3</v>
      </c>
      <c r="E25" s="84">
        <f t="shared" si="4"/>
        <v>-8.1030003066728962E-3</v>
      </c>
      <c r="F25" s="84">
        <f t="shared" si="4"/>
        <v>6.7320451628439929E-4</v>
      </c>
      <c r="G25" s="84">
        <f t="shared" si="4"/>
        <v>-3.3907608571041117E-3</v>
      </c>
      <c r="H25" s="84">
        <f t="shared" si="4"/>
        <v>-3.9654252551841141E-3</v>
      </c>
      <c r="I25" s="84">
        <f t="shared" si="4"/>
        <v>2.0972656969807293E-3</v>
      </c>
      <c r="J25" s="84">
        <f t="shared" si="4"/>
        <v>6.3216116890314332E-4</v>
      </c>
      <c r="K25" s="84">
        <f t="shared" si="4"/>
        <v>3.9819117368782361E-4</v>
      </c>
      <c r="L25" s="84">
        <f t="shared" si="4"/>
        <v>2.0333752954308322E-3</v>
      </c>
      <c r="M25" s="84">
        <f t="shared" si="4"/>
        <v>1.806353048045343E-3</v>
      </c>
      <c r="N25" s="84">
        <f t="shared" si="4"/>
        <v>6.5645376164805737E-3</v>
      </c>
      <c r="O25" s="84">
        <f>SUM(C25:N25)</f>
        <v>-7.1562425254129425E-3</v>
      </c>
      <c r="P25" s="49"/>
    </row>
    <row r="26" spans="1:16" x14ac:dyDescent="0.25"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</row>
    <row r="27" spans="1:16" x14ac:dyDescent="0.25"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</row>
    <row r="28" spans="1:16" x14ac:dyDescent="0.25">
      <c r="A28" s="5"/>
      <c r="B28" s="51" t="s">
        <v>47</v>
      </c>
      <c r="C28" s="51"/>
      <c r="D28" s="51" t="s">
        <v>46</v>
      </c>
      <c r="E28" s="54" t="s">
        <v>50</v>
      </c>
      <c r="F28" s="55" t="s">
        <v>49</v>
      </c>
      <c r="G28" s="53"/>
      <c r="H28" s="53"/>
      <c r="I28" s="57"/>
      <c r="J28" s="56"/>
      <c r="K28" s="49"/>
      <c r="L28" s="49"/>
      <c r="M28" s="49"/>
      <c r="N28" s="49"/>
      <c r="O28" s="49"/>
      <c r="P28" s="49"/>
    </row>
    <row r="29" spans="1:16" x14ac:dyDescent="0.25">
      <c r="A29" s="5"/>
      <c r="B29" s="5" t="s">
        <v>16</v>
      </c>
      <c r="C29" s="5"/>
      <c r="D29" s="52">
        <v>0.21129125705494334</v>
      </c>
      <c r="E29" s="52">
        <v>3.2321258670620967E-2</v>
      </c>
      <c r="F29" s="52">
        <v>6.5645376164805737E-3</v>
      </c>
      <c r="G29" s="53"/>
      <c r="H29" s="53"/>
      <c r="I29" s="58"/>
      <c r="J29" s="59"/>
      <c r="K29" s="76"/>
      <c r="L29" s="76"/>
      <c r="M29" s="76"/>
      <c r="N29" s="76"/>
      <c r="O29" s="76"/>
      <c r="P29" s="49"/>
    </row>
    <row r="30" spans="1:16" x14ac:dyDescent="0.25">
      <c r="A30" s="5"/>
      <c r="B30" s="5" t="s">
        <v>8</v>
      </c>
      <c r="C30" s="5"/>
      <c r="D30" s="52">
        <v>0.14550889326364153</v>
      </c>
      <c r="E30" s="52">
        <v>4.6842260691430937E-3</v>
      </c>
      <c r="F30" s="52">
        <v>6.7320451628439929E-4</v>
      </c>
      <c r="G30" s="53"/>
      <c r="H30" s="53"/>
      <c r="I30" s="58"/>
      <c r="J30" s="56"/>
      <c r="K30" s="49"/>
      <c r="L30" s="49"/>
      <c r="M30" s="49"/>
      <c r="N30" s="49"/>
      <c r="O30" s="49"/>
      <c r="P30" s="49"/>
    </row>
    <row r="31" spans="1:16" x14ac:dyDescent="0.25">
      <c r="A31" s="5"/>
      <c r="B31" s="5" t="s">
        <v>11</v>
      </c>
      <c r="C31" s="5"/>
      <c r="D31" s="52">
        <v>0.14078102617516716</v>
      </c>
      <c r="E31" s="52">
        <v>1.5241562650881724E-2</v>
      </c>
      <c r="F31" s="52">
        <v>2.0972656969807293E-3</v>
      </c>
      <c r="G31" s="53"/>
      <c r="H31" s="53"/>
      <c r="I31" s="58"/>
      <c r="J31" s="56"/>
      <c r="K31" s="49"/>
      <c r="L31" s="49"/>
      <c r="M31" s="49"/>
      <c r="N31" s="49"/>
      <c r="O31" s="49"/>
      <c r="P31" s="49"/>
    </row>
    <row r="32" spans="1:16" x14ac:dyDescent="0.25">
      <c r="A32" s="5"/>
      <c r="B32" s="5" t="s">
        <v>7</v>
      </c>
      <c r="C32" s="5"/>
      <c r="D32" s="52">
        <v>0.10980644350834211</v>
      </c>
      <c r="E32" s="52">
        <v>-6.9217664586754046E-2</v>
      </c>
      <c r="F32" s="52">
        <v>-8.1030003066728962E-3</v>
      </c>
      <c r="G32" s="53"/>
      <c r="H32" s="53"/>
      <c r="I32" s="58"/>
      <c r="J32" s="56"/>
      <c r="K32" s="49"/>
      <c r="L32" s="49"/>
      <c r="M32" s="49"/>
      <c r="N32" s="49"/>
      <c r="O32" s="49"/>
      <c r="P32" s="49"/>
    </row>
    <row r="33" spans="1:16" x14ac:dyDescent="0.25">
      <c r="A33" s="5"/>
      <c r="B33" s="5" t="s">
        <v>5</v>
      </c>
      <c r="C33" s="5"/>
      <c r="D33" s="52">
        <v>8.7304276659325927E-2</v>
      </c>
      <c r="E33" s="52">
        <v>-0.10618635067300541</v>
      </c>
      <c r="F33" s="52">
        <v>-1.029215817165921E-2</v>
      </c>
      <c r="G33" s="87"/>
      <c r="H33" s="53"/>
      <c r="I33" s="58"/>
      <c r="J33" s="56"/>
      <c r="K33" s="49"/>
      <c r="L33" s="49"/>
      <c r="M33" s="49"/>
      <c r="N33" s="49"/>
      <c r="O33" s="49"/>
      <c r="P33" s="49"/>
    </row>
    <row r="34" spans="1:16" x14ac:dyDescent="0.25">
      <c r="A34" s="5"/>
      <c r="B34" s="5" t="s">
        <v>12</v>
      </c>
      <c r="C34" s="5"/>
      <c r="D34" s="52">
        <v>7.1875274978454307E-2</v>
      </c>
      <c r="E34" s="52">
        <v>8.9426359392419386E-3</v>
      </c>
      <c r="F34" s="52">
        <v>6.3216116890314332E-4</v>
      </c>
      <c r="G34" s="5"/>
      <c r="H34" s="5"/>
      <c r="I34" s="50"/>
      <c r="J34" s="49"/>
      <c r="K34" s="49"/>
      <c r="L34" s="49"/>
      <c r="M34" s="49"/>
      <c r="N34" s="49"/>
      <c r="O34" s="49"/>
      <c r="P34" s="49"/>
    </row>
    <row r="35" spans="1:16" x14ac:dyDescent="0.25">
      <c r="A35" s="5"/>
      <c r="B35" s="5" t="s">
        <v>10</v>
      </c>
      <c r="C35" s="5"/>
      <c r="D35" s="52">
        <v>6.9346541328470707E-2</v>
      </c>
      <c r="E35" s="52">
        <v>-5.448585529466099E-2</v>
      </c>
      <c r="F35" s="52">
        <v>-3.9654252551841141E-3</v>
      </c>
      <c r="G35" s="5"/>
      <c r="H35" s="5"/>
      <c r="I35" s="50"/>
      <c r="J35" s="76"/>
      <c r="K35" s="49"/>
      <c r="L35" s="49"/>
      <c r="M35" s="49"/>
      <c r="N35" s="49"/>
      <c r="O35" s="49"/>
      <c r="P35" s="49"/>
    </row>
    <row r="36" spans="1:16" x14ac:dyDescent="0.25">
      <c r="A36" s="5"/>
      <c r="B36" s="5" t="s">
        <v>15</v>
      </c>
      <c r="C36" s="5"/>
      <c r="D36" s="52">
        <v>6.3094208875054333E-2</v>
      </c>
      <c r="E36" s="52">
        <v>2.9708323193579078E-2</v>
      </c>
      <c r="F36" s="52">
        <v>1.806353048045343E-3</v>
      </c>
      <c r="G36" s="5"/>
      <c r="H36" s="5"/>
      <c r="I36" s="50"/>
      <c r="J36" s="49"/>
      <c r="K36" s="49"/>
      <c r="L36" s="49"/>
      <c r="M36" s="49"/>
      <c r="N36" s="49"/>
      <c r="O36" s="49"/>
      <c r="P36" s="49"/>
    </row>
    <row r="37" spans="1:16" x14ac:dyDescent="0.25">
      <c r="A37" s="5"/>
      <c r="B37" s="5" t="s">
        <v>14</v>
      </c>
      <c r="C37" s="5"/>
      <c r="D37" s="52">
        <v>3.6156229426886254E-2</v>
      </c>
      <c r="E37" s="52">
        <v>6.0079106303758012E-2</v>
      </c>
      <c r="F37" s="52">
        <v>2.0333752954308322E-3</v>
      </c>
      <c r="G37" s="5"/>
      <c r="H37" s="5"/>
      <c r="I37" s="50"/>
      <c r="J37" s="49"/>
      <c r="K37" s="49"/>
      <c r="L37" s="49"/>
      <c r="M37" s="49"/>
      <c r="N37" s="49"/>
      <c r="O37" s="49"/>
      <c r="P37" s="49"/>
    </row>
    <row r="38" spans="1:16" x14ac:dyDescent="0.25">
      <c r="A38" s="5"/>
      <c r="B38" s="5" t="s">
        <v>6</v>
      </c>
      <c r="C38" s="5"/>
      <c r="D38" s="52">
        <v>2.6408676199719826E-2</v>
      </c>
      <c r="E38" s="52">
        <v>0.17276576523449361</v>
      </c>
      <c r="F38" s="52">
        <v>3.8604884756674503E-3</v>
      </c>
      <c r="G38" s="5"/>
      <c r="H38" s="5"/>
      <c r="I38" s="50"/>
      <c r="J38" s="49"/>
      <c r="K38" s="49"/>
      <c r="L38" s="49"/>
      <c r="M38" s="49"/>
      <c r="N38" s="49"/>
      <c r="O38" s="49"/>
      <c r="P38" s="49"/>
    </row>
    <row r="39" spans="1:16" x14ac:dyDescent="0.25">
      <c r="A39" s="5"/>
      <c r="B39" s="5" t="s">
        <v>13</v>
      </c>
      <c r="C39" s="5"/>
      <c r="D39" s="52">
        <v>2.4149517874315071E-2</v>
      </c>
      <c r="E39" s="52">
        <v>1.689705167423905E-2</v>
      </c>
      <c r="F39" s="52">
        <v>3.9819117368782361E-4</v>
      </c>
      <c r="G39" s="5"/>
      <c r="H39" s="5"/>
      <c r="I39" s="50"/>
      <c r="J39" s="49"/>
      <c r="K39" s="49"/>
      <c r="L39" s="49"/>
      <c r="M39" s="49"/>
      <c r="N39" s="49"/>
      <c r="O39" s="49"/>
      <c r="P39" s="49"/>
    </row>
    <row r="40" spans="1:16" x14ac:dyDescent="0.25">
      <c r="A40" s="5"/>
      <c r="B40" s="5" t="s">
        <v>9</v>
      </c>
      <c r="C40" s="5"/>
      <c r="D40" s="52">
        <v>1.4277654655679237E-2</v>
      </c>
      <c r="E40" s="52">
        <v>-0.19311022850301429</v>
      </c>
      <c r="F40" s="52">
        <v>-3.3907608571041117E-3</v>
      </c>
      <c r="G40" s="5"/>
      <c r="H40" s="5"/>
      <c r="I40" s="50"/>
      <c r="J40" s="49"/>
      <c r="K40" s="49"/>
      <c r="L40" s="49"/>
      <c r="M40" s="49"/>
      <c r="N40" s="49"/>
      <c r="O40" s="49"/>
      <c r="P40" s="49"/>
    </row>
  </sheetData>
  <sortState ref="B43:E54">
    <sortCondition descending="1" ref="C43:C54"/>
  </sortState>
  <mergeCells count="4">
    <mergeCell ref="B6:O6"/>
    <mergeCell ref="B7:O7"/>
    <mergeCell ref="B23:O23"/>
    <mergeCell ref="B1:O2"/>
  </mergeCells>
  <pageMargins left="0.7" right="0.7" top="0.75" bottom="0.75" header="0.3" footer="0.3"/>
  <pageSetup orientation="portrait" horizontalDpi="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9"/>
  <sheetViews>
    <sheetView zoomScaleNormal="100" workbookViewId="0">
      <selection activeCell="D4" sqref="D4"/>
    </sheetView>
  </sheetViews>
  <sheetFormatPr baseColWidth="10" defaultColWidth="0" defaultRowHeight="15" x14ac:dyDescent="0.25"/>
  <cols>
    <col min="1" max="16" width="11.7109375" style="1" customWidth="1"/>
    <col min="17" max="16384" width="11.42578125" style="1" hidden="1"/>
  </cols>
  <sheetData>
    <row r="1" spans="2:16" ht="15" customHeight="1" x14ac:dyDescent="0.25">
      <c r="B1" s="109" t="s">
        <v>81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</row>
    <row r="2" spans="2:16" ht="15" customHeight="1" x14ac:dyDescent="0.25"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</row>
    <row r="3" spans="2:16" x14ac:dyDescent="0.25">
      <c r="B3" s="7"/>
      <c r="C3" s="8"/>
      <c r="D3" s="8"/>
      <c r="E3" s="8"/>
      <c r="F3" s="8"/>
      <c r="G3" s="7"/>
      <c r="H3" s="9"/>
      <c r="I3" s="9"/>
      <c r="J3" s="9"/>
      <c r="K3" s="9"/>
      <c r="L3" s="7"/>
      <c r="M3" s="10"/>
      <c r="N3" s="10"/>
      <c r="O3" s="10"/>
    </row>
    <row r="4" spans="2:16" x14ac:dyDescent="0.2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2:16" x14ac:dyDescent="0.2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2:16" x14ac:dyDescent="0.25">
      <c r="B6" s="107" t="s">
        <v>63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</row>
    <row r="7" spans="2:16" x14ac:dyDescent="0.25">
      <c r="B7" s="97" t="s">
        <v>22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</row>
    <row r="8" spans="2:16" ht="45" x14ac:dyDescent="0.25">
      <c r="B8" s="20" t="s">
        <v>4</v>
      </c>
      <c r="C8" s="21" t="s">
        <v>5</v>
      </c>
      <c r="D8" s="21" t="s">
        <v>6</v>
      </c>
      <c r="E8" s="21" t="s">
        <v>7</v>
      </c>
      <c r="F8" s="21" t="s">
        <v>8</v>
      </c>
      <c r="G8" s="21" t="s">
        <v>9</v>
      </c>
      <c r="H8" s="21" t="s">
        <v>10</v>
      </c>
      <c r="I8" s="21" t="s">
        <v>11</v>
      </c>
      <c r="J8" s="21" t="s">
        <v>12</v>
      </c>
      <c r="K8" s="21" t="s">
        <v>13</v>
      </c>
      <c r="L8" s="21" t="s">
        <v>14</v>
      </c>
      <c r="M8" s="21" t="s">
        <v>15</v>
      </c>
      <c r="N8" s="21" t="s">
        <v>16</v>
      </c>
      <c r="O8" s="21" t="s">
        <v>17</v>
      </c>
    </row>
    <row r="9" spans="2:16" x14ac:dyDescent="0.25">
      <c r="B9" s="17">
        <v>2007</v>
      </c>
      <c r="C9" s="22">
        <v>119031</v>
      </c>
      <c r="D9" s="22">
        <v>116679</v>
      </c>
      <c r="E9" s="22">
        <v>208968</v>
      </c>
      <c r="F9" s="22">
        <v>178257.55146713951</v>
      </c>
      <c r="G9" s="22">
        <v>16512</v>
      </c>
      <c r="H9" s="22">
        <v>129818</v>
      </c>
      <c r="I9" s="22">
        <v>258885</v>
      </c>
      <c r="J9" s="22">
        <v>97707</v>
      </c>
      <c r="K9" s="22">
        <v>32444</v>
      </c>
      <c r="L9" s="22">
        <v>42692</v>
      </c>
      <c r="M9" s="22">
        <v>95338</v>
      </c>
      <c r="N9" s="22">
        <v>340853</v>
      </c>
      <c r="O9" s="22">
        <v>1637184.5514671395</v>
      </c>
    </row>
    <row r="10" spans="2:16" x14ac:dyDescent="0.25">
      <c r="B10" s="17">
        <v>2008</v>
      </c>
      <c r="C10" s="22">
        <v>127156</v>
      </c>
      <c r="D10" s="22">
        <v>111574</v>
      </c>
      <c r="E10" s="22">
        <v>389955</v>
      </c>
      <c r="F10" s="22">
        <v>164401</v>
      </c>
      <c r="G10" s="22">
        <v>18810</v>
      </c>
      <c r="H10" s="22">
        <v>148963</v>
      </c>
      <c r="I10" s="22">
        <v>291034</v>
      </c>
      <c r="J10" s="22">
        <v>103815</v>
      </c>
      <c r="K10" s="22">
        <v>35306</v>
      </c>
      <c r="L10" s="22">
        <v>50269</v>
      </c>
      <c r="M10" s="22">
        <v>104879</v>
      </c>
      <c r="N10" s="22">
        <v>355897</v>
      </c>
      <c r="O10" s="22">
        <v>1902059</v>
      </c>
    </row>
    <row r="11" spans="2:16" x14ac:dyDescent="0.25">
      <c r="B11" s="17">
        <v>2009</v>
      </c>
      <c r="C11" s="22">
        <v>145740</v>
      </c>
      <c r="D11" s="22">
        <v>120447</v>
      </c>
      <c r="E11" s="22">
        <v>452524</v>
      </c>
      <c r="F11" s="22">
        <v>182063</v>
      </c>
      <c r="G11" s="22">
        <v>17019</v>
      </c>
      <c r="H11" s="22">
        <v>172163</v>
      </c>
      <c r="I11" s="22">
        <v>301786</v>
      </c>
      <c r="J11" s="22">
        <v>98648</v>
      </c>
      <c r="K11" s="22">
        <v>35530</v>
      </c>
      <c r="L11" s="22">
        <v>55495</v>
      </c>
      <c r="M11" s="22">
        <v>129789</v>
      </c>
      <c r="N11" s="22">
        <v>370843</v>
      </c>
      <c r="O11" s="22">
        <v>2082047</v>
      </c>
      <c r="P11" s="33"/>
    </row>
    <row r="12" spans="2:16" x14ac:dyDescent="0.25">
      <c r="B12" s="17">
        <v>2010</v>
      </c>
      <c r="C12" s="22">
        <v>161138</v>
      </c>
      <c r="D12" s="22">
        <v>134721</v>
      </c>
      <c r="E12" s="22">
        <v>555713</v>
      </c>
      <c r="F12" s="22">
        <v>170459</v>
      </c>
      <c r="G12" s="22">
        <v>20654</v>
      </c>
      <c r="H12" s="22">
        <v>195297</v>
      </c>
      <c r="I12" s="22">
        <v>343714</v>
      </c>
      <c r="J12" s="22">
        <v>108192</v>
      </c>
      <c r="K12" s="22">
        <v>38592</v>
      </c>
      <c r="L12" s="22">
        <v>60435</v>
      </c>
      <c r="M12" s="22">
        <v>142481</v>
      </c>
      <c r="N12" s="22">
        <v>376478</v>
      </c>
      <c r="O12" s="22">
        <v>2307874</v>
      </c>
      <c r="P12" s="33"/>
    </row>
    <row r="13" spans="2:16" x14ac:dyDescent="0.25">
      <c r="B13" s="17">
        <v>2011</v>
      </c>
      <c r="C13" s="22">
        <v>181240</v>
      </c>
      <c r="D13" s="22">
        <v>143792</v>
      </c>
      <c r="E13" s="22">
        <v>318786</v>
      </c>
      <c r="F13" s="22">
        <v>165503</v>
      </c>
      <c r="G13" s="22">
        <v>19619</v>
      </c>
      <c r="H13" s="22">
        <v>192368</v>
      </c>
      <c r="I13" s="22">
        <v>379614</v>
      </c>
      <c r="J13" s="22">
        <v>116989</v>
      </c>
      <c r="K13" s="22">
        <v>42111</v>
      </c>
      <c r="L13" s="22">
        <v>69534</v>
      </c>
      <c r="M13" s="22">
        <v>149289</v>
      </c>
      <c r="N13" s="22">
        <v>390061</v>
      </c>
      <c r="O13" s="22">
        <v>2168906</v>
      </c>
      <c r="P13" s="33"/>
    </row>
    <row r="14" spans="2:16" x14ac:dyDescent="0.25">
      <c r="B14" s="17">
        <v>2012</v>
      </c>
      <c r="C14" s="22">
        <v>187450</v>
      </c>
      <c r="D14" s="22">
        <v>117393</v>
      </c>
      <c r="E14" s="22">
        <v>382074</v>
      </c>
      <c r="F14" s="22">
        <v>202466</v>
      </c>
      <c r="G14" s="22">
        <v>17657</v>
      </c>
      <c r="H14" s="22">
        <v>266203</v>
      </c>
      <c r="I14" s="22">
        <v>429109</v>
      </c>
      <c r="J14" s="22">
        <v>124320</v>
      </c>
      <c r="K14" s="22">
        <v>44991</v>
      </c>
      <c r="L14" s="22">
        <v>81034</v>
      </c>
      <c r="M14" s="22">
        <v>159787</v>
      </c>
      <c r="N14" s="22">
        <v>428271</v>
      </c>
      <c r="O14" s="22">
        <v>2440755</v>
      </c>
      <c r="P14" s="33"/>
    </row>
    <row r="15" spans="2:16" x14ac:dyDescent="0.25">
      <c r="B15" s="17">
        <v>2013</v>
      </c>
      <c r="C15" s="22">
        <v>162552</v>
      </c>
      <c r="D15" s="22">
        <v>176725</v>
      </c>
      <c r="E15" s="22">
        <v>329167</v>
      </c>
      <c r="F15" s="22">
        <v>224632</v>
      </c>
      <c r="G15" s="22">
        <v>18671</v>
      </c>
      <c r="H15" s="22">
        <v>241729</v>
      </c>
      <c r="I15" s="22">
        <v>446083</v>
      </c>
      <c r="J15" s="22">
        <v>131023</v>
      </c>
      <c r="K15" s="22">
        <v>47136</v>
      </c>
      <c r="L15" s="22">
        <v>87850</v>
      </c>
      <c r="M15" s="22">
        <v>169838</v>
      </c>
      <c r="N15" s="22">
        <v>455620</v>
      </c>
      <c r="O15" s="22">
        <v>2491026</v>
      </c>
      <c r="P15" s="33"/>
    </row>
    <row r="16" spans="2:16" x14ac:dyDescent="0.25">
      <c r="B16" s="17">
        <v>2014</v>
      </c>
      <c r="C16" s="22">
        <v>204887</v>
      </c>
      <c r="D16" s="22">
        <v>121265</v>
      </c>
      <c r="E16" s="22">
        <v>379433</v>
      </c>
      <c r="F16" s="22">
        <v>246480</v>
      </c>
      <c r="G16" s="22">
        <v>19112</v>
      </c>
      <c r="H16" s="22">
        <v>245516</v>
      </c>
      <c r="I16" s="22">
        <v>453088</v>
      </c>
      <c r="J16" s="22">
        <v>134712</v>
      </c>
      <c r="K16" s="22">
        <v>49312</v>
      </c>
      <c r="L16" s="22">
        <v>96025</v>
      </c>
      <c r="M16" s="22">
        <v>180772</v>
      </c>
      <c r="N16" s="22">
        <v>479409</v>
      </c>
      <c r="O16" s="22">
        <v>2610011</v>
      </c>
      <c r="P16" s="33"/>
    </row>
    <row r="17" spans="2:16" x14ac:dyDescent="0.25">
      <c r="B17" s="17">
        <v>2015</v>
      </c>
      <c r="C17" s="22">
        <v>184192</v>
      </c>
      <c r="D17" s="22">
        <v>109489</v>
      </c>
      <c r="E17" s="22">
        <v>363055</v>
      </c>
      <c r="F17" s="22">
        <v>241008</v>
      </c>
      <c r="G17" s="22">
        <v>19671</v>
      </c>
      <c r="H17" s="22">
        <v>197625</v>
      </c>
      <c r="I17" s="22">
        <v>462656</v>
      </c>
      <c r="J17" s="22">
        <v>137889</v>
      </c>
      <c r="K17" s="22">
        <v>50065</v>
      </c>
      <c r="L17" s="22">
        <v>106126</v>
      </c>
      <c r="M17" s="22">
        <v>184096</v>
      </c>
      <c r="N17" s="22">
        <v>493630</v>
      </c>
      <c r="O17" s="22">
        <v>2549502</v>
      </c>
      <c r="P17" s="33"/>
    </row>
    <row r="18" spans="2:16" x14ac:dyDescent="0.25">
      <c r="B18" s="17">
        <v>2016</v>
      </c>
      <c r="C18" s="22">
        <v>186877</v>
      </c>
      <c r="D18" s="22">
        <v>98995</v>
      </c>
      <c r="E18" s="22">
        <v>286927</v>
      </c>
      <c r="F18" s="22">
        <v>252019</v>
      </c>
      <c r="G18" s="22">
        <v>20557</v>
      </c>
      <c r="H18" s="22">
        <v>190517</v>
      </c>
      <c r="I18" s="22">
        <v>471543</v>
      </c>
      <c r="J18" s="22">
        <v>139365</v>
      </c>
      <c r="K18" s="22">
        <v>51997</v>
      </c>
      <c r="L18" s="22">
        <v>118534</v>
      </c>
      <c r="M18" s="22">
        <v>190862</v>
      </c>
      <c r="N18" s="22">
        <v>505217</v>
      </c>
      <c r="O18" s="22">
        <v>2513410</v>
      </c>
      <c r="P18" s="33"/>
    </row>
    <row r="19" spans="2:16" x14ac:dyDescent="0.25">
      <c r="B19" s="78" t="s">
        <v>23</v>
      </c>
      <c r="C19" s="80">
        <v>179030.52618422499</v>
      </c>
      <c r="D19" s="80">
        <v>102954.8</v>
      </c>
      <c r="E19" s="80">
        <v>316570.85939505347</v>
      </c>
      <c r="F19" s="80">
        <v>271500.34005441796</v>
      </c>
      <c r="G19" s="80">
        <v>19028.421998965699</v>
      </c>
      <c r="H19" s="80">
        <v>200921.30702222601</v>
      </c>
      <c r="I19" s="80">
        <v>484254.47507909301</v>
      </c>
      <c r="J19" s="80">
        <v>136817.23285138849</v>
      </c>
      <c r="K19" s="80">
        <v>53036.94</v>
      </c>
      <c r="L19" s="80">
        <v>130534.299288512</v>
      </c>
      <c r="M19" s="80">
        <v>211818.52607814147</v>
      </c>
      <c r="N19" s="80">
        <v>524373.66887473501</v>
      </c>
      <c r="O19" s="22">
        <f>SUM(C19:N19)</f>
        <v>2630841.396826758</v>
      </c>
      <c r="P19" s="79">
        <f>+O19/1000</f>
        <v>2630.8413968267582</v>
      </c>
    </row>
    <row r="20" spans="2:16" x14ac:dyDescent="0.25">
      <c r="B20" s="85" t="s">
        <v>20</v>
      </c>
      <c r="C20" s="68">
        <f>+C18/$O$18</f>
        <v>7.4351976000732067E-2</v>
      </c>
      <c r="D20" s="68">
        <f t="shared" ref="D20:N20" si="0">+D18/$O$18</f>
        <v>3.9386729582519368E-2</v>
      </c>
      <c r="E20" s="68">
        <f t="shared" si="0"/>
        <v>0.1141584540524626</v>
      </c>
      <c r="F20" s="68">
        <f t="shared" si="0"/>
        <v>0.1002697530446684</v>
      </c>
      <c r="G20" s="68">
        <f t="shared" si="0"/>
        <v>8.1789282289797521E-3</v>
      </c>
      <c r="H20" s="68">
        <f t="shared" si="0"/>
        <v>7.580020768597244E-2</v>
      </c>
      <c r="I20" s="68">
        <f t="shared" si="0"/>
        <v>0.18761085537178573</v>
      </c>
      <c r="J20" s="68">
        <f t="shared" si="0"/>
        <v>5.5448573849869301E-2</v>
      </c>
      <c r="K20" s="68">
        <f t="shared" si="0"/>
        <v>2.0687830477319657E-2</v>
      </c>
      <c r="L20" s="68">
        <f t="shared" si="0"/>
        <v>4.7160630378648927E-2</v>
      </c>
      <c r="M20" s="68">
        <f t="shared" si="0"/>
        <v>7.5937471403392201E-2</v>
      </c>
      <c r="N20" s="68">
        <f t="shared" si="0"/>
        <v>0.20100858992364953</v>
      </c>
      <c r="O20" s="68">
        <f t="shared" ref="O20:O21" si="1">SUM(C20:N20)</f>
        <v>1.0000000000000002</v>
      </c>
      <c r="P20" s="49"/>
    </row>
    <row r="21" spans="2:16" x14ac:dyDescent="0.25">
      <c r="B21" s="85" t="s">
        <v>21</v>
      </c>
      <c r="C21" s="68">
        <f>+C19/$O$19</f>
        <v>6.8050672457931616E-2</v>
      </c>
      <c r="D21" s="68">
        <f t="shared" ref="D21:N21" si="2">+D19/$O$19</f>
        <v>3.913379199680414E-2</v>
      </c>
      <c r="E21" s="68">
        <f t="shared" si="2"/>
        <v>0.12033065154626643</v>
      </c>
      <c r="F21" s="68">
        <f t="shared" si="2"/>
        <v>0.10319905273723209</v>
      </c>
      <c r="G21" s="68">
        <f t="shared" si="2"/>
        <v>7.232827498425869E-3</v>
      </c>
      <c r="H21" s="68">
        <f t="shared" si="2"/>
        <v>7.6371501248448978E-2</v>
      </c>
      <c r="I21" s="68">
        <f t="shared" si="2"/>
        <v>0.18406828920328919</v>
      </c>
      <c r="J21" s="68">
        <f t="shared" si="2"/>
        <v>5.2005123918307403E-2</v>
      </c>
      <c r="K21" s="68">
        <f t="shared" si="2"/>
        <v>2.0159687339560479E-2</v>
      </c>
      <c r="L21" s="68">
        <f t="shared" si="2"/>
        <v>4.9616939829956512E-2</v>
      </c>
      <c r="M21" s="68">
        <f t="shared" si="2"/>
        <v>8.0513605393936177E-2</v>
      </c>
      <c r="N21" s="68">
        <f t="shared" si="2"/>
        <v>0.19931785682984113</v>
      </c>
      <c r="O21" s="68">
        <f t="shared" si="1"/>
        <v>1</v>
      </c>
      <c r="P21" s="49"/>
    </row>
    <row r="22" spans="2:16" x14ac:dyDescent="0.25">
      <c r="B22" s="81" t="s">
        <v>24</v>
      </c>
      <c r="C22" s="82">
        <f>+C19/C18-1</f>
        <v>-4.1987370386805334E-2</v>
      </c>
      <c r="D22" s="82">
        <f t="shared" ref="D22:N22" si="3">+D19/D18-1</f>
        <v>4.0000000000000036E-2</v>
      </c>
      <c r="E22" s="82">
        <f t="shared" si="3"/>
        <v>0.10331498741858902</v>
      </c>
      <c r="F22" s="82">
        <f t="shared" si="3"/>
        <v>7.7301076722064543E-2</v>
      </c>
      <c r="G22" s="82">
        <f t="shared" si="3"/>
        <v>-7.4358028945580634E-2</v>
      </c>
      <c r="H22" s="82">
        <f t="shared" si="3"/>
        <v>5.461091147890218E-2</v>
      </c>
      <c r="I22" s="82">
        <f t="shared" si="3"/>
        <v>2.695719177061906E-2</v>
      </c>
      <c r="J22" s="82">
        <f t="shared" si="3"/>
        <v>-1.8281255326742851E-2</v>
      </c>
      <c r="K22" s="82">
        <f t="shared" si="3"/>
        <v>2.0000000000000018E-2</v>
      </c>
      <c r="L22" s="82">
        <f t="shared" si="3"/>
        <v>0.1012393008631447</v>
      </c>
      <c r="M22" s="82">
        <f t="shared" si="3"/>
        <v>0.10979936329987883</v>
      </c>
      <c r="N22" s="82">
        <f t="shared" si="3"/>
        <v>3.7917704421535747E-2</v>
      </c>
      <c r="O22" s="82">
        <f>+O19/O18-1</f>
        <v>4.6721942232567759E-2</v>
      </c>
      <c r="P22" s="49"/>
    </row>
    <row r="23" spans="2:16" x14ac:dyDescent="0.25">
      <c r="B23" s="106" t="s">
        <v>19</v>
      </c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49"/>
    </row>
    <row r="24" spans="2:16" x14ac:dyDescent="0.25">
      <c r="B24" s="86" t="s">
        <v>18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49"/>
    </row>
    <row r="25" spans="2:16" x14ac:dyDescent="0.25">
      <c r="B25" s="83" t="s">
        <v>48</v>
      </c>
      <c r="C25" s="84">
        <f>+C20*C22</f>
        <v>-3.1218439553335983E-3</v>
      </c>
      <c r="D25" s="84">
        <f t="shared" ref="D25:N25" si="4">+D20*D22</f>
        <v>1.5754691833007762E-3</v>
      </c>
      <c r="E25" s="84">
        <f t="shared" si="4"/>
        <v>1.1794279244155745E-2</v>
      </c>
      <c r="F25" s="84">
        <f t="shared" si="4"/>
        <v>7.7509598730083765E-3</v>
      </c>
      <c r="G25" s="84">
        <f t="shared" si="4"/>
        <v>-6.0816898199430301E-4</v>
      </c>
      <c r="H25" s="84">
        <f t="shared" si="4"/>
        <v>4.1395184320210414E-3</v>
      </c>
      <c r="I25" s="84">
        <f t="shared" si="4"/>
        <v>5.0574618065071051E-3</v>
      </c>
      <c r="J25" s="84">
        <f t="shared" si="4"/>
        <v>-1.0136695360532175E-3</v>
      </c>
      <c r="K25" s="84">
        <f t="shared" si="4"/>
        <v>4.1375660954639349E-4</v>
      </c>
      <c r="L25" s="84">
        <f t="shared" si="4"/>
        <v>4.7745092477996E-3</v>
      </c>
      <c r="M25" s="84">
        <f t="shared" si="4"/>
        <v>8.33788601069522E-3</v>
      </c>
      <c r="N25" s="84">
        <f t="shared" si="4"/>
        <v>7.6217842989146321E-3</v>
      </c>
      <c r="O25" s="84">
        <f>SUM(C25:N25)</f>
        <v>4.6721942232567773E-2</v>
      </c>
      <c r="P25" s="49"/>
    </row>
    <row r="26" spans="2:16" x14ac:dyDescent="0.25"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</row>
    <row r="27" spans="2:16" x14ac:dyDescent="0.25">
      <c r="B27" s="5"/>
      <c r="C27" s="5"/>
      <c r="D27" s="5"/>
      <c r="E27" s="5"/>
      <c r="F27" s="5"/>
      <c r="G27" s="5"/>
      <c r="H27" s="5"/>
      <c r="I27" s="49"/>
      <c r="J27" s="49"/>
      <c r="K27" s="49"/>
      <c r="L27" s="49"/>
      <c r="M27" s="49"/>
      <c r="N27" s="49"/>
      <c r="O27" s="49"/>
      <c r="P27" s="49"/>
    </row>
    <row r="28" spans="2:16" x14ac:dyDescent="0.25">
      <c r="B28" s="51" t="s">
        <v>47</v>
      </c>
      <c r="C28" s="51"/>
      <c r="D28" s="51" t="s">
        <v>46</v>
      </c>
      <c r="E28" s="54" t="s">
        <v>50</v>
      </c>
      <c r="F28" s="55" t="s">
        <v>49</v>
      </c>
      <c r="G28" s="5"/>
      <c r="H28" s="5"/>
      <c r="I28" s="50"/>
      <c r="J28" s="49"/>
      <c r="K28" s="49"/>
      <c r="L28" s="49"/>
      <c r="M28" s="49"/>
      <c r="N28" s="49"/>
      <c r="O28" s="49"/>
      <c r="P28" s="49"/>
    </row>
    <row r="29" spans="2:16" x14ac:dyDescent="0.25">
      <c r="B29" s="5" t="s">
        <v>16</v>
      </c>
      <c r="C29" s="5"/>
      <c r="D29" s="52">
        <v>0.19931785682984113</v>
      </c>
      <c r="E29" s="52">
        <v>3.7917704421535747E-2</v>
      </c>
      <c r="F29" s="52">
        <v>7.6217842989146321E-3</v>
      </c>
      <c r="G29" s="5"/>
      <c r="H29" s="5"/>
      <c r="I29" s="50"/>
      <c r="J29" s="49"/>
      <c r="K29" s="49"/>
      <c r="L29" s="49"/>
      <c r="M29" s="49"/>
      <c r="N29" s="49"/>
      <c r="O29" s="49"/>
      <c r="P29" s="49"/>
    </row>
    <row r="30" spans="2:16" x14ac:dyDescent="0.25">
      <c r="B30" s="5" t="s">
        <v>11</v>
      </c>
      <c r="C30" s="5"/>
      <c r="D30" s="52">
        <v>0.18406828920328919</v>
      </c>
      <c r="E30" s="52">
        <v>2.695719177061906E-2</v>
      </c>
      <c r="F30" s="52">
        <v>5.0574618065071051E-3</v>
      </c>
      <c r="G30" s="5"/>
      <c r="H30" s="5"/>
      <c r="I30" s="50"/>
      <c r="J30" s="49"/>
      <c r="K30" s="49"/>
      <c r="L30" s="49"/>
      <c r="M30" s="49"/>
      <c r="N30" s="49"/>
      <c r="O30" s="49"/>
      <c r="P30" s="49"/>
    </row>
    <row r="31" spans="2:16" x14ac:dyDescent="0.25">
      <c r="B31" s="5" t="s">
        <v>7</v>
      </c>
      <c r="C31" s="5"/>
      <c r="D31" s="52">
        <v>0.12033065154626643</v>
      </c>
      <c r="E31" s="52">
        <v>0.10331498741858902</v>
      </c>
      <c r="F31" s="52">
        <v>1.1794279244155745E-2</v>
      </c>
      <c r="G31" s="5"/>
      <c r="H31" s="5"/>
      <c r="I31" s="50"/>
      <c r="J31" s="49"/>
      <c r="K31" s="49"/>
      <c r="L31" s="49"/>
      <c r="M31" s="49"/>
      <c r="N31" s="49"/>
      <c r="O31" s="49"/>
      <c r="P31" s="49"/>
    </row>
    <row r="32" spans="2:16" x14ac:dyDescent="0.25">
      <c r="B32" s="5" t="s">
        <v>8</v>
      </c>
      <c r="C32" s="5"/>
      <c r="D32" s="52">
        <v>0.10319905273723209</v>
      </c>
      <c r="E32" s="52">
        <v>7.7301076722064543E-2</v>
      </c>
      <c r="F32" s="52">
        <v>7.7509598730083765E-3</v>
      </c>
      <c r="G32" s="5"/>
      <c r="H32" s="5"/>
      <c r="I32" s="50"/>
      <c r="J32" s="49"/>
      <c r="K32" s="49"/>
      <c r="L32" s="49"/>
      <c r="M32" s="49"/>
      <c r="N32" s="49"/>
      <c r="O32" s="49"/>
      <c r="P32" s="49"/>
    </row>
    <row r="33" spans="2:16" x14ac:dyDescent="0.25">
      <c r="B33" s="5" t="s">
        <v>15</v>
      </c>
      <c r="C33" s="5"/>
      <c r="D33" s="52">
        <v>8.0513605393936177E-2</v>
      </c>
      <c r="E33" s="52">
        <v>0.10979936329987883</v>
      </c>
      <c r="F33" s="52">
        <v>8.33788601069522E-3</v>
      </c>
      <c r="G33" s="5"/>
      <c r="H33" s="5"/>
      <c r="I33" s="50"/>
      <c r="J33" s="49"/>
      <c r="K33" s="49"/>
      <c r="L33" s="49"/>
      <c r="M33" s="49"/>
      <c r="N33" s="49"/>
      <c r="O33" s="49"/>
      <c r="P33" s="49"/>
    </row>
    <row r="34" spans="2:16" x14ac:dyDescent="0.25">
      <c r="B34" s="5" t="s">
        <v>10</v>
      </c>
      <c r="C34" s="5"/>
      <c r="D34" s="52">
        <v>7.6371501248448978E-2</v>
      </c>
      <c r="E34" s="52">
        <v>5.461091147890218E-2</v>
      </c>
      <c r="F34" s="52">
        <v>4.1395184320210414E-3</v>
      </c>
      <c r="G34" s="5"/>
      <c r="H34" s="5"/>
      <c r="I34" s="50"/>
      <c r="J34" s="49"/>
      <c r="K34" s="49"/>
      <c r="L34" s="49"/>
      <c r="M34" s="49"/>
      <c r="N34" s="49"/>
      <c r="O34" s="49"/>
      <c r="P34" s="49"/>
    </row>
    <row r="35" spans="2:16" x14ac:dyDescent="0.25">
      <c r="B35" s="5" t="s">
        <v>5</v>
      </c>
      <c r="C35" s="5"/>
      <c r="D35" s="52">
        <v>6.8050672457931616E-2</v>
      </c>
      <c r="E35" s="52">
        <v>-4.1987370386805334E-2</v>
      </c>
      <c r="F35" s="52">
        <v>-3.1218439553335983E-3</v>
      </c>
      <c r="G35" s="5"/>
      <c r="H35" s="5"/>
      <c r="I35" s="50"/>
      <c r="J35" s="49"/>
      <c r="K35" s="49"/>
      <c r="L35" s="49"/>
      <c r="M35" s="49"/>
      <c r="N35" s="49"/>
      <c r="O35" s="49"/>
      <c r="P35" s="49"/>
    </row>
    <row r="36" spans="2:16" x14ac:dyDescent="0.25">
      <c r="B36" s="5" t="s">
        <v>12</v>
      </c>
      <c r="C36" s="5"/>
      <c r="D36" s="52">
        <v>5.2005123918307403E-2</v>
      </c>
      <c r="E36" s="52">
        <v>-1.8281255326742851E-2</v>
      </c>
      <c r="F36" s="52">
        <v>-1.0136695360532175E-3</v>
      </c>
      <c r="G36" s="5"/>
      <c r="H36" s="5"/>
      <c r="I36" s="50"/>
      <c r="J36" s="49"/>
      <c r="K36" s="49"/>
      <c r="L36" s="49"/>
      <c r="M36" s="49"/>
      <c r="N36" s="49"/>
      <c r="O36" s="49"/>
      <c r="P36" s="49"/>
    </row>
    <row r="37" spans="2:16" x14ac:dyDescent="0.25">
      <c r="B37" s="5" t="s">
        <v>14</v>
      </c>
      <c r="C37" s="5"/>
      <c r="D37" s="52">
        <v>4.9616939829956512E-2</v>
      </c>
      <c r="E37" s="52">
        <v>0.1012393008631447</v>
      </c>
      <c r="F37" s="52">
        <v>4.7745092477996E-3</v>
      </c>
      <c r="G37" s="5"/>
      <c r="H37" s="5"/>
      <c r="I37" s="50"/>
      <c r="J37" s="49"/>
      <c r="K37" s="49"/>
      <c r="L37" s="49"/>
      <c r="M37" s="49"/>
      <c r="N37" s="49"/>
      <c r="O37" s="49"/>
      <c r="P37" s="49"/>
    </row>
    <row r="38" spans="2:16" x14ac:dyDescent="0.25">
      <c r="B38" s="5" t="s">
        <v>6</v>
      </c>
      <c r="C38" s="5"/>
      <c r="D38" s="52">
        <v>3.913379199680414E-2</v>
      </c>
      <c r="E38" s="52">
        <v>4.0000000000000036E-2</v>
      </c>
      <c r="F38" s="52">
        <v>1.5754691833007762E-3</v>
      </c>
      <c r="G38" s="5"/>
      <c r="H38" s="5"/>
      <c r="I38" s="50"/>
      <c r="J38" s="49"/>
      <c r="K38" s="49"/>
      <c r="L38" s="49"/>
      <c r="M38" s="49"/>
      <c r="N38" s="49"/>
      <c r="O38" s="49"/>
      <c r="P38" s="49"/>
    </row>
    <row r="39" spans="2:16" x14ac:dyDescent="0.25">
      <c r="B39" s="5" t="s">
        <v>13</v>
      </c>
      <c r="C39" s="5"/>
      <c r="D39" s="52">
        <v>2.0159687339560479E-2</v>
      </c>
      <c r="E39" s="52">
        <v>2.0000000000000018E-2</v>
      </c>
      <c r="F39" s="52">
        <v>4.1375660954639349E-4</v>
      </c>
      <c r="G39" s="5"/>
      <c r="H39" s="5"/>
      <c r="I39" s="50"/>
      <c r="J39" s="49"/>
      <c r="K39" s="49"/>
      <c r="L39" s="49"/>
      <c r="M39" s="49"/>
      <c r="N39" s="49"/>
      <c r="O39" s="49"/>
      <c r="P39" s="49"/>
    </row>
    <row r="40" spans="2:16" x14ac:dyDescent="0.25">
      <c r="B40" s="5" t="s">
        <v>9</v>
      </c>
      <c r="C40" s="5"/>
      <c r="D40" s="52">
        <v>7.232827498425869E-3</v>
      </c>
      <c r="E40" s="52">
        <v>-7.4358028945580634E-2</v>
      </c>
      <c r="F40" s="52">
        <v>-6.0816898199430301E-4</v>
      </c>
      <c r="G40" s="5"/>
      <c r="H40" s="5"/>
      <c r="I40" s="50"/>
      <c r="J40" s="49"/>
      <c r="K40" s="49"/>
      <c r="L40" s="49"/>
      <c r="M40" s="49"/>
      <c r="N40" s="49"/>
      <c r="O40" s="49"/>
      <c r="P40" s="49"/>
    </row>
    <row r="41" spans="2:16" x14ac:dyDescent="0.25">
      <c r="B41" s="5"/>
      <c r="C41" s="5"/>
      <c r="D41" s="5"/>
      <c r="E41" s="5"/>
      <c r="F41" s="5"/>
      <c r="G41" s="5"/>
      <c r="H41" s="5"/>
      <c r="I41" s="49"/>
      <c r="J41" s="49"/>
      <c r="K41" s="49"/>
      <c r="L41" s="49"/>
      <c r="M41" s="49"/>
      <c r="N41" s="49"/>
      <c r="O41" s="49"/>
      <c r="P41" s="49"/>
    </row>
    <row r="42" spans="2:16" x14ac:dyDescent="0.25"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</row>
    <row r="43" spans="2:16" x14ac:dyDescent="0.25"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</row>
    <row r="44" spans="2:16" x14ac:dyDescent="0.25"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</row>
    <row r="45" spans="2:16" x14ac:dyDescent="0.25"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</row>
    <row r="46" spans="2:16" x14ac:dyDescent="0.25"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</row>
    <row r="47" spans="2:16" x14ac:dyDescent="0.25"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</row>
    <row r="48" spans="2:16" x14ac:dyDescent="0.25"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</row>
    <row r="49" spans="2:16" x14ac:dyDescent="0.25"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</row>
    <row r="50" spans="2:16" x14ac:dyDescent="0.25"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</row>
    <row r="51" spans="2:16" x14ac:dyDescent="0.25"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</row>
    <row r="52" spans="2:16" x14ac:dyDescent="0.25"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</row>
    <row r="53" spans="2:16" x14ac:dyDescent="0.25"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</row>
    <row r="54" spans="2:16" x14ac:dyDescent="0.25"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</row>
    <row r="55" spans="2:16" x14ac:dyDescent="0.25"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</row>
    <row r="56" spans="2:16" x14ac:dyDescent="0.25"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</row>
    <row r="57" spans="2:16" x14ac:dyDescent="0.25"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</row>
    <row r="58" spans="2:16" x14ac:dyDescent="0.25"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</row>
    <row r="59" spans="2:16" x14ac:dyDescent="0.25"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</row>
  </sheetData>
  <sortState ref="B42:E53">
    <sortCondition descending="1" ref="C42:C53"/>
  </sortState>
  <mergeCells count="4">
    <mergeCell ref="B23:O23"/>
    <mergeCell ref="B1:O2"/>
    <mergeCell ref="B6:O6"/>
    <mergeCell ref="B7:O7"/>
  </mergeCell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1</vt:i4>
      </vt:variant>
    </vt:vector>
  </HeadingPairs>
  <TitlesOfParts>
    <vt:vector size="9" baseType="lpstr">
      <vt:lpstr>Carátula</vt:lpstr>
      <vt:lpstr>Índice</vt:lpstr>
      <vt:lpstr>Norte</vt:lpstr>
      <vt:lpstr>Cajamarca</vt:lpstr>
      <vt:lpstr>La Libertad</vt:lpstr>
      <vt:lpstr>Lambayeque</vt:lpstr>
      <vt:lpstr>Piura</vt:lpstr>
      <vt:lpstr>Tumbes</vt:lpstr>
      <vt:lpstr>perucamaras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Roy Condor - Perucamaras</dc:creator>
  <cp:lastModifiedBy>Prensa - Perucamaras</cp:lastModifiedBy>
  <cp:lastPrinted>2016-11-30T16:13:15Z</cp:lastPrinted>
  <dcterms:created xsi:type="dcterms:W3CDTF">2016-09-29T15:08:51Z</dcterms:created>
  <dcterms:modified xsi:type="dcterms:W3CDTF">2017-12-11T14:58:47Z</dcterms:modified>
</cp:coreProperties>
</file>